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264" windowWidth="20214" windowHeight="1147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1,3'!$A$1:$Q$25</definedName>
    <definedName name="_xlnm.Print_Area" localSheetId="6">'CUADRO 1,4'!$A$1:$Y$39</definedName>
    <definedName name="_xlnm.Print_Area" localSheetId="7">'CUADRO 1,5'!$A$3:$Y$46</definedName>
    <definedName name="_xlnm.Print_Area" localSheetId="9">'CUADRO 1,7'!$A$1:$Q$48</definedName>
    <definedName name="_xlnm.Print_Area" localSheetId="16">'CUADRO 1.10'!$A$1:$Z$65</definedName>
    <definedName name="_xlnm.Print_Area" localSheetId="17">'CUADRO 1.11'!$A$3:$Z$65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1.1A'!$A$1:$O$42</definedName>
    <definedName name="_xlnm.Print_Area" localSheetId="3">'CUADRO 1.1B'!$A$1:$O$42</definedName>
    <definedName name="_xlnm.Print_Area" localSheetId="8">'CUADRO 1.6'!$A$1:$R$60</definedName>
    <definedName name="_xlnm.Print_Area" localSheetId="10">'CUADRO 1.8'!$A$1:$Y$84</definedName>
    <definedName name="_xlnm.Print_Area" localSheetId="11">'CUADRO 1.8 B'!$A$3:$Y$47</definedName>
    <definedName name="_xlnm.Print_Area" localSheetId="12">'CUADRO 1.8 C'!$A$1:$Z$63</definedName>
    <definedName name="_xlnm.Print_Area" localSheetId="13">'CUADRO 1.9'!$A$1:$Y$60</definedName>
    <definedName name="_xlnm.Print_Area" localSheetId="14">'CUADRO 1.9 B'!$A$1:$Y$48</definedName>
    <definedName name="_xlnm.Print_Area" localSheetId="15">'CUADRO 1.9 C'!$A$1:$Z$75</definedName>
    <definedName name="_xlnm.Print_Area" localSheetId="0">'INDICE'!$A$1:$D$32</definedName>
    <definedName name="PAX_NACIONAL" localSheetId="5">'CUADRO 1,3'!$A$6:$N$22</definedName>
    <definedName name="PAX_NACIONAL" localSheetId="6">'CUADRO 1,4'!$A$6:$T$37</definedName>
    <definedName name="PAX_NACIONAL" localSheetId="7">'CUADRO 1,5'!$A$6:$T$44</definedName>
    <definedName name="PAX_NACIONAL" localSheetId="9">'CUADRO 1,7'!$A$6:$N$46</definedName>
    <definedName name="PAX_NACIONAL" localSheetId="16">'CUADRO 1.10'!$A$6:$U$61</definedName>
    <definedName name="PAX_NACIONAL" localSheetId="17">'CUADRO 1.11'!$A$6:$U$63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1.8'!$A$6:$T$80</definedName>
    <definedName name="PAX_NACIONAL" localSheetId="11">'CUADRO 1.8 B'!$A$6:$T$44</definedName>
    <definedName name="PAX_NACIONAL" localSheetId="12">'CUADRO 1.8 C'!$A$6:$T$60</definedName>
    <definedName name="PAX_NACIONAL" localSheetId="13">'CUADRO 1.9'!$A$6:$T$56</definedName>
    <definedName name="PAX_NACIONAL" localSheetId="14">'CUADRO 1.9 B'!$A$6:$T$43</definedName>
    <definedName name="PAX_NACIONAL" localSheetId="15">'CUADRO 1.9 C'!$A$6:$T$70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<sst xmlns="http://schemas.openxmlformats.org/spreadsheetml/2006/main" count="1581" uniqueCount="474">
  <si>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</si>
  <si>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</si>
  <si>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</si>
  <si>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</si>
  <si>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</si>
  <si>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</si>
  <si>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</si>
  <si>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</si>
  <si>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</si>
  <si>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</si>
  <si>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</si>
  <si>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</si>
  <si>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</si>
  <si>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</si>
  <si>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</si>
  <si>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</si>
  <si>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</si>
  <si>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</si>
  <si>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</si>
  <si>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</si>
  <si>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</si>
  <si>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</si>
  <si>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</si>
  <si>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</si>
  <si>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</si>
  <si>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</si>
  <si>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</si>
  <si>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</si>
  <si>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</si>
  <si>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</si>
  <si>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</si>
  <si>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</si>
  <si>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</si>
  <si>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</si>
  <si>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</si>
  <si>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</si>
  <si>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</si>
  <si>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</si>
  <si>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</si>
  <si>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</si>
  <si>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</si>
  <si>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</si>
  <si>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</si>
  <si>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</si>
  <si>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</si>
  <si>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</si>
  <si>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</si>
  <si>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</si>
  <si>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</si>
  <si>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</si>
  <si>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</si>
  <si>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</si>
  <si>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</si>
  <si>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</si>
  <si>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</si>
  <si>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</si>
  <si>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</si>
  <si>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</si>
  <si>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</si>
  <si>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</si>
  <si>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</si>
  <si>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</si>
  <si>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</si>
  <si>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</si>
  <si>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</si>
  <si>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</si>
  <si>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</si>
  <si>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</si>
  <si>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</si>
  <si>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</si>
  <si>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</si>
  <si>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</si>
  <si>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</si>
  <si>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</si>
  <si>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</si>
  <si>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</si>
  <si>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</si>
  <si>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</si>
  <si>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</si>
  <si>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</si>
  <si>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</si>
  <si>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</si>
  <si>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</si>
  <si>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</si>
  <si>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</si>
  <si>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</si>
  <si>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</si>
  <si>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</si>
  <si>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</si>
  <si>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</si>
  <si>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</si>
  <si>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</si>
  <si>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</si>
  <si>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</si>
  <si>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</si>
  <si>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</si>
  <si>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</si>
  <si>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</si>
  <si>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</si>
  <si>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</si>
  <si>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</si>
  <si>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</si>
  <si>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</si>
  <si>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</si>
  <si>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</si>
  <si>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</si>
  <si>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</si>
  <si>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</si>
  <si>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</si>
  <si>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</si>
  <si>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</si>
  <si>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</si>
  <si>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</si>
  <si>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</si>
  <si>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</si>
  <si>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</si>
  <si>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</si>
  <si>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</si>
  <si>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</si>
  <si>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</si>
  <si>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</si>
  <si>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</si>
  <si>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</si>
  <si>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</si>
  <si>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</si>
  <si>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</si>
  <si>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</si>
  <si>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</si>
  <si>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</si>
  <si>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</si>
  <si>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</si>
  <si>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</si>
  <si>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</si>
  <si>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</si>
  <si>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</si>
  <si>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</si>
  <si>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</si>
  <si>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</si>
  <si>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</si>
  <si>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</si>
  <si>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</si>
  <si>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</si>
  <si>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</si>
  <si>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</si>
  <si>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</si>
  <si>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Información provisional. *: Variación superior a 500%   . **: Antes Aires.</t>
  </si>
  <si>
    <t>Carga en toneladas. Incluye el correo.</t>
  </si>
  <si>
    <t>Boletín Origen-Destino Septiembre 2013</t>
  </si>
  <si>
    <t>Ene- Sep 2012</t>
  </si>
  <si>
    <t>Ene- Sep 2013</t>
  </si>
  <si>
    <t>Sep 2013 - Sep 2012</t>
  </si>
  <si>
    <t>Ene - Sep 2013 / Ene - Sep 2012</t>
  </si>
  <si>
    <t>Septiembre 2013</t>
  </si>
  <si>
    <t>Septiembre 2012</t>
  </si>
  <si>
    <t>Enero - Septiembre 2013</t>
  </si>
  <si>
    <t>Enero - Septiembre 2012</t>
  </si>
  <si>
    <t>Avianca</t>
  </si>
  <si>
    <t>Lan Colombia</t>
  </si>
  <si>
    <t>Fast Colombia</t>
  </si>
  <si>
    <t>Copa Airlines Colombia</t>
  </si>
  <si>
    <t>Easy Fly</t>
  </si>
  <si>
    <t>Satena</t>
  </si>
  <si>
    <t>Aer. Antioquia</t>
  </si>
  <si>
    <t>Searca</t>
  </si>
  <si>
    <t>Petroleum</t>
  </si>
  <si>
    <t>Taxcaldas</t>
  </si>
  <si>
    <t>Sarpa</t>
  </si>
  <si>
    <t>Otras</t>
  </si>
  <si>
    <t xml:space="preserve">Información provisional.  </t>
  </si>
  <si>
    <t>LAS</t>
  </si>
  <si>
    <t>Aerosucre</t>
  </si>
  <si>
    <t>Aer Caribe</t>
  </si>
  <si>
    <t>Air Colombia</t>
  </si>
  <si>
    <t>Aliansa</t>
  </si>
  <si>
    <t>Tampa</t>
  </si>
  <si>
    <t>Selva</t>
  </si>
  <si>
    <t>Linea A. Carguera de Col</t>
  </si>
  <si>
    <t>Aerogal</t>
  </si>
  <si>
    <t>American</t>
  </si>
  <si>
    <t>Taca</t>
  </si>
  <si>
    <t>Jetblue</t>
  </si>
  <si>
    <t>Lan Peru</t>
  </si>
  <si>
    <t>United Airlines</t>
  </si>
  <si>
    <t>Copa</t>
  </si>
  <si>
    <t>Spirit Airlines</t>
  </si>
  <si>
    <t>Tame</t>
  </si>
  <si>
    <t>Iberia</t>
  </si>
  <si>
    <t>Taca International Airlines S.A</t>
  </si>
  <si>
    <t>Lufthansa</t>
  </si>
  <si>
    <t>Air France</t>
  </si>
  <si>
    <t>Delta</t>
  </si>
  <si>
    <t>Lan Airlines</t>
  </si>
  <si>
    <t>Aeromexico</t>
  </si>
  <si>
    <t>Lacsa</t>
  </si>
  <si>
    <t>Aerol. Argentinas</t>
  </si>
  <si>
    <t>Air Canada</t>
  </si>
  <si>
    <t>Interjet</t>
  </si>
  <si>
    <t>Conviasa</t>
  </si>
  <si>
    <t>Insel Air</t>
  </si>
  <si>
    <t>Cubana</t>
  </si>
  <si>
    <t>Tiara Air</t>
  </si>
  <si>
    <t>Centurion</t>
  </si>
  <si>
    <t>Ups</t>
  </si>
  <si>
    <t>Sky Lease I.</t>
  </si>
  <si>
    <t>Martinair</t>
  </si>
  <si>
    <t>Airborne Express. Inc</t>
  </si>
  <si>
    <t>Florida West</t>
  </si>
  <si>
    <t>Absa</t>
  </si>
  <si>
    <t>Vensecar C.A.</t>
  </si>
  <si>
    <t>Cargolux</t>
  </si>
  <si>
    <t>Mas Air</t>
  </si>
  <si>
    <t>Fedex</t>
  </si>
  <si>
    <t>Cargo Three Inc.</t>
  </si>
  <si>
    <t>Lufthansa Cargo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</si>
  <si>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</si>
  <si>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</si>
  <si>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</si>
  <si>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</si>
  <si>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</si>
  <si>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</si>
  <si>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</si>
  <si>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</si>
  <si>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CTG-MDE-CTG</t>
  </si>
  <si>
    <t>CLO-MDE-CLO</t>
  </si>
  <si>
    <t>BOG-CUC-BOG</t>
  </si>
  <si>
    <t>BOG-MTR-BOG</t>
  </si>
  <si>
    <t>BOG-EYP-BOG</t>
  </si>
  <si>
    <t>BAQ-MDE-BAQ</t>
  </si>
  <si>
    <t>BOG-VUP-BOG</t>
  </si>
  <si>
    <t>CLO-CTG-CLO</t>
  </si>
  <si>
    <t>BOG-NVA-BOG</t>
  </si>
  <si>
    <t>EOH-UIB-EOH</t>
  </si>
  <si>
    <t>ADZ-MDE-ADZ</t>
  </si>
  <si>
    <t>APO-EOH-APO</t>
  </si>
  <si>
    <t>MDE-SMR-MDE</t>
  </si>
  <si>
    <t>BOG-EJA-BOG</t>
  </si>
  <si>
    <t>BOG-AXM-BOG</t>
  </si>
  <si>
    <t>BOG-PSO-BOG</t>
  </si>
  <si>
    <t>ADZ-CLO-ADZ</t>
  </si>
  <si>
    <t>CLO-BAQ-CLO</t>
  </si>
  <si>
    <t>CLO-SMR-CLO</t>
  </si>
  <si>
    <t>BOG-LET-BOG</t>
  </si>
  <si>
    <t>EOH-MTR-EOH</t>
  </si>
  <si>
    <t>CTG-PEI-CTG</t>
  </si>
  <si>
    <t>BOG-RCH-BOG</t>
  </si>
  <si>
    <t>BOG-MZL-BOG</t>
  </si>
  <si>
    <t>BOG-IBE-BOG</t>
  </si>
  <si>
    <t>BOG-EOH-BOG</t>
  </si>
  <si>
    <t>CUC-BGA-CUC</t>
  </si>
  <si>
    <t>EOH-PEI-EOH</t>
  </si>
  <si>
    <t>BOG-AUC-BOG</t>
  </si>
  <si>
    <t>BOG-PPN-BOG</t>
  </si>
  <si>
    <t>BOG-UIB-BOG</t>
  </si>
  <si>
    <t>BOG-VVC-BOG</t>
  </si>
  <si>
    <t>ADZ-CTG-ADZ</t>
  </si>
  <si>
    <t>BOG-FLA-BOG</t>
  </si>
  <si>
    <t>CTG-BGA-CTG</t>
  </si>
  <si>
    <t>ADZ-PEI-ADZ</t>
  </si>
  <si>
    <t>CLO-PSO-CLO</t>
  </si>
  <si>
    <t>ADZ-BGA-ADZ</t>
  </si>
  <si>
    <t>CLO-TCO-CLO</t>
  </si>
  <si>
    <t>CAQ-EOH-CAQ</t>
  </si>
  <si>
    <t>ADZ-PVA-ADZ</t>
  </si>
  <si>
    <t>OTRAS</t>
  </si>
  <si>
    <t xml:space="preserve">La aerolínea Avianca modificó la información correspondiente a los meses de Julio y Agosto de 2013. Con este cambio la carga y el correo reportado por la empresa disminuyó en julio en 1805 toneladas y en </t>
  </si>
  <si>
    <t>BOG-MIA-BOG</t>
  </si>
  <si>
    <t>BOG-FLL-BOG</t>
  </si>
  <si>
    <t>BOG-JFK-BOG</t>
  </si>
  <si>
    <t>MDE-MIA-MDE</t>
  </si>
  <si>
    <t>BOG-IAH-BOG</t>
  </si>
  <si>
    <t>CLO-MIA-CLO</t>
  </si>
  <si>
    <t>MDE-FLL-MDE</t>
  </si>
  <si>
    <t>BOG-ORL-BOG</t>
  </si>
  <si>
    <t>BOG-YYZ-BOG</t>
  </si>
  <si>
    <t>BAQ-MIA-BAQ</t>
  </si>
  <si>
    <t>BOG-EWR-BOG</t>
  </si>
  <si>
    <t>BOG-ATL-BOG</t>
  </si>
  <si>
    <t>CTG-MIA-CTG</t>
  </si>
  <si>
    <t>BOG-IAD-BOG</t>
  </si>
  <si>
    <t>MDE-JFK-MDE</t>
  </si>
  <si>
    <t>CTG-FLL-CTG</t>
  </si>
  <si>
    <t>PEI-JFK-PEI</t>
  </si>
  <si>
    <t>AXM-FLL-AXM</t>
  </si>
  <si>
    <t>BOG-LAX-BOG</t>
  </si>
  <si>
    <t>BAQ-JFK-BAQ</t>
  </si>
  <si>
    <t>BOG-UIO-BOG</t>
  </si>
  <si>
    <t>BOG-LIM-BOG</t>
  </si>
  <si>
    <t>BOG-CCS-BOG</t>
  </si>
  <si>
    <t>BOG-GYE-BOG</t>
  </si>
  <si>
    <t>BOG-SCL-BOG</t>
  </si>
  <si>
    <t>BOG-BUE-BOG</t>
  </si>
  <si>
    <t>BOG-GRU-BOG</t>
  </si>
  <si>
    <t>BOG-SAO-BOG</t>
  </si>
  <si>
    <t>MDE-UIO-MDE</t>
  </si>
  <si>
    <t>BOG-VLN-BOG</t>
  </si>
  <si>
    <t>BOG-RIO-BOG</t>
  </si>
  <si>
    <t>MDE-CCS-MDE</t>
  </si>
  <si>
    <t>MDE-LIM-MDE</t>
  </si>
  <si>
    <t>CLO-ESM-CLO</t>
  </si>
  <si>
    <t>CLO-UIO-CLO</t>
  </si>
  <si>
    <t>CTG-CCS-CTG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</si>
  <si>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</si>
  <si>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</si>
  <si>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</si>
  <si>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</si>
  <si>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</si>
  <si>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</si>
  <si>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</si>
  <si>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BAQ-MAD-BAQ</t>
  </si>
  <si>
    <t>CLO-BCN-CLO</t>
  </si>
  <si>
    <t>CTG-MAD-CTG</t>
  </si>
  <si>
    <t>BOG-PTY-BOG</t>
  </si>
  <si>
    <t>BOG-MEX-BOG</t>
  </si>
  <si>
    <t>MDE-PTY-MDE</t>
  </si>
  <si>
    <t>CLO-PTY-CLO</t>
  </si>
  <si>
    <t>CTG-PTY-CTG</t>
  </si>
  <si>
    <t>BOG-SJO-BOG</t>
  </si>
  <si>
    <t>BAQ-PTY-BAQ</t>
  </si>
  <si>
    <t>BOG-SDQ-BOG</t>
  </si>
  <si>
    <t>ADZ-PTY-ADZ</t>
  </si>
  <si>
    <t>BGA-PTY-BGA</t>
  </si>
  <si>
    <t>BOG-PUJ-BOG</t>
  </si>
  <si>
    <t>BOG-HAV-BOG</t>
  </si>
  <si>
    <t>BOG-AUA-BOG</t>
  </si>
  <si>
    <t>BOG-CUR-BOG</t>
  </si>
  <si>
    <t>MDE-CUR-MDE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</si>
  <si>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</si>
  <si>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</si>
  <si>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</si>
  <si>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</si>
  <si>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</si>
  <si>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</si>
  <si>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</si>
  <si>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</si>
  <si>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</si>
  <si>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</si>
  <si>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</si>
  <si>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</si>
  <si>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</si>
  <si>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</si>
  <si>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</si>
  <si>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</si>
  <si>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PANAMA</t>
  </si>
  <si>
    <t>MEXICO</t>
  </si>
  <si>
    <t>COSTA RICA</t>
  </si>
  <si>
    <t>REPUBLICA DOMINICANA</t>
  </si>
  <si>
    <t>EL SALVADOR</t>
  </si>
  <si>
    <t>HONDURAS</t>
  </si>
  <si>
    <t>GUATEMALA</t>
  </si>
  <si>
    <t>NICARAGUA</t>
  </si>
  <si>
    <t>ANTILLAS HOLANDESAS</t>
  </si>
  <si>
    <t>CUBA</t>
  </si>
  <si>
    <t>BOG-CPQ-BOG</t>
  </si>
  <si>
    <t>BOG-AMS-BOG</t>
  </si>
  <si>
    <t>BOG-LUX-BOG</t>
  </si>
  <si>
    <t>HOLANDA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</si>
  <si>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</si>
  <si>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</si>
  <si>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</si>
  <si>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</si>
  <si>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</si>
  <si>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</si>
  <si>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</si>
  <si>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</si>
  <si>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</si>
  <si>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</si>
  <si>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</si>
  <si>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</si>
  <si>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</si>
  <si>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</si>
  <si>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</si>
  <si>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</si>
  <si>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</si>
  <si>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</si>
  <si>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</si>
  <si>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</si>
  <si>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</si>
  <si>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</si>
  <si>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</si>
  <si>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</si>
  <si>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</si>
  <si>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</si>
  <si>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</si>
  <si>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</si>
  <si>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</si>
  <si>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VALLEDUPAR</t>
  </si>
  <si>
    <t>VALLEDUPAR-ALFONSO LOPEZ P.</t>
  </si>
  <si>
    <t>NEIVA</t>
  </si>
  <si>
    <t>NEIVA - BENITO SALAS</t>
  </si>
  <si>
    <t>ARMENIA</t>
  </si>
  <si>
    <t>ARMENIA - EL EDEN</t>
  </si>
  <si>
    <t>PASTO</t>
  </si>
  <si>
    <t>PASTO - ANTONIO NARIQO</t>
  </si>
  <si>
    <t>BARRANCABERMEJA</t>
  </si>
  <si>
    <t>BARRANCABERMEJA-YARIGUIES</t>
  </si>
  <si>
    <t>CAREPA</t>
  </si>
  <si>
    <t>ANTONIO ROLDAN BETANCOURT</t>
  </si>
  <si>
    <t>VILLAVICENCIO</t>
  </si>
  <si>
    <t>VANGUARDIA</t>
  </si>
  <si>
    <t>LETICIA</t>
  </si>
  <si>
    <t>LETICIA-ALFREDO VASQUEZ COBO</t>
  </si>
  <si>
    <t>PUERTO GAITAN</t>
  </si>
  <si>
    <t>MORELIA</t>
  </si>
  <si>
    <t>IBAGUE</t>
  </si>
  <si>
    <t>IBAGUE - PERALES</t>
  </si>
  <si>
    <t>MANIZALES</t>
  </si>
  <si>
    <t>MANIZALES - LA NUBIA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</si>
  <si>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</si>
  <si>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</si>
  <si>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</si>
  <si>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</si>
  <si>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</si>
  <si>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</si>
  <si>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MAICAO</t>
  </si>
  <si>
    <t>JORGE ISAACS (ANTES LA MINA)</t>
  </si>
  <si>
    <t>FLORENCIA</t>
  </si>
  <si>
    <t>GUSTAVO ARTUNDUAGA PAREDES</t>
  </si>
  <si>
    <t>TUMACO</t>
  </si>
  <si>
    <t>TUMACO - LA FLORIDA</t>
  </si>
  <si>
    <t>PUERTO ASIS</t>
  </si>
  <si>
    <t>PUERTO ASIS - 3 DE MAYO</t>
  </si>
  <si>
    <t>CAUCASIA</t>
  </si>
  <si>
    <t>CAUCASIA- JUAN H. WHITE</t>
  </si>
  <si>
    <t>BAHIA SOLANO</t>
  </si>
  <si>
    <t>BAHIA SOLANO - JOSE C. MUTIS</t>
  </si>
  <si>
    <t>GUAPI</t>
  </si>
  <si>
    <t>GUAPI - JUAN CASIANO</t>
  </si>
  <si>
    <t>PROVIDENCIA</t>
  </si>
  <si>
    <t>PROVIDENCIA- EL EMBRUJO</t>
  </si>
  <si>
    <t>PUERTO CARRENO</t>
  </si>
  <si>
    <t>CARREÑO-GERMAN OLANO</t>
  </si>
  <si>
    <t>VILLA GARZON</t>
  </si>
  <si>
    <t>SAN JOSE DEL GUAVIARE</t>
  </si>
  <si>
    <t>PUERTO INIRIDA</t>
  </si>
  <si>
    <t>PUERTO INIRIDA - CESAR GAVIRIA TRUJ</t>
  </si>
  <si>
    <t>URIBIA</t>
  </si>
  <si>
    <t>PUERTO BOLIVAR - PORTETE</t>
  </si>
  <si>
    <t>MITU</t>
  </si>
  <si>
    <t>LA MACARENA</t>
  </si>
  <si>
    <t>LA MACARENA - META</t>
  </si>
  <si>
    <t>NUQUI</t>
  </si>
  <si>
    <t>NUQUI - REYES MURILLO</t>
  </si>
  <si>
    <t>COROZAL</t>
  </si>
  <si>
    <t>COROZAL - LAS BRUJAS</t>
  </si>
  <si>
    <t>CUMARIBO</t>
  </si>
  <si>
    <t>BUENAVENTURA</t>
  </si>
  <si>
    <t>BUENAVENTURA - GERARDO TOBAR LOPEZ</t>
  </si>
  <si>
    <t>TIMBIQUI</t>
  </si>
  <si>
    <t>EL BAGRE</t>
  </si>
  <si>
    <t>PUERTO BOYACA</t>
  </si>
  <si>
    <t>VELASQUEZ</t>
  </si>
  <si>
    <t>MALAGA</t>
  </si>
  <si>
    <t>SAN MARTIN</t>
  </si>
  <si>
    <t>MATUPA</t>
  </si>
  <si>
    <t>MELGAR</t>
  </si>
  <si>
    <t>TOLEMAIDA</t>
  </si>
  <si>
    <t>GUAINIA (BARRANCO MINAS)</t>
  </si>
  <si>
    <t>BARRANCO MINAS</t>
  </si>
  <si>
    <t>SAN VICENTE DEL CAGUAN</t>
  </si>
  <si>
    <t>MIRAFLORES - GUAVIARE</t>
  </si>
  <si>
    <t>MIRAFLORES</t>
  </si>
  <si>
    <t>CARURU</t>
  </si>
  <si>
    <t>SARAVENA-COLONIZADORES</t>
  </si>
  <si>
    <t>LA PRIMAVERA</t>
  </si>
  <si>
    <t>TARAIRA</t>
  </si>
  <si>
    <t>REMEDIOS</t>
  </si>
  <si>
    <t>REMEDIOS OTU</t>
  </si>
  <si>
    <t>PUERTO LEGUIZAMO</t>
  </si>
  <si>
    <t>SOLANO</t>
  </si>
  <si>
    <t>TRES ESQUINAS AB</t>
  </si>
  <si>
    <t>SANTA RITA - VICHADA</t>
  </si>
  <si>
    <t>CENTRO ADM. "MARANDUA"</t>
  </si>
  <si>
    <t>agosto disminuyó 1,85 ton. La información de pasajeros no tuvo cambio alguno.</t>
  </si>
  <si>
    <t>La aerolínea Cargo Three Inc. remitió la información de los vuelos charter (Operación internacional): Abr (32 ton) - May (141 ton) - Jun (171 ton) - Jul (332 ton) - Ago (249 ton).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</si>
</sst>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7" fillId="0" borderId="8" applyNumberFormat="0" applyFill="0" applyAlignment="0" applyProtection="0"/>
    <xf numFmtId="0" fontId="109" fillId="0" borderId="9" applyNumberFormat="0" applyFill="0" applyAlignment="0" applyProtection="0"/>
  </cellStyleXfs>
  <cellXfs count="67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0" fillId="3" borderId="36" xfId="56" applyFont="1" applyFill="1" applyBorder="1">
      <alignment/>
      <protection/>
    </xf>
    <xf numFmtId="0" fontId="111" fillId="3" borderId="35" xfId="56" applyFont="1" applyFill="1" applyBorder="1">
      <alignment/>
      <protection/>
    </xf>
    <xf numFmtId="0" fontId="112" fillId="3" borderId="18" xfId="56" applyFont="1" applyFill="1" applyBorder="1">
      <alignment/>
      <protection/>
    </xf>
    <xf numFmtId="0" fontId="111" fillId="3" borderId="17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0" fillId="3" borderId="18" xfId="56" applyFont="1" applyFill="1" applyBorder="1">
      <alignment/>
      <protection/>
    </xf>
    <xf numFmtId="0" fontId="110" fillId="3" borderId="149" xfId="56" applyFont="1" applyFill="1" applyBorder="1">
      <alignment/>
      <protection/>
    </xf>
    <xf numFmtId="0" fontId="111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5" fillId="7" borderId="153" xfId="59" applyFont="1" applyFill="1" applyBorder="1">
      <alignment/>
      <protection/>
    </xf>
    <xf numFmtId="0" fontId="115" fillId="7" borderId="0" xfId="59" applyFont="1" applyFill="1">
      <alignment/>
      <protection/>
    </xf>
    <xf numFmtId="0" fontId="116" fillId="7" borderId="154" xfId="59" applyFont="1" applyFill="1" applyBorder="1" applyAlignment="1">
      <alignment/>
      <protection/>
    </xf>
    <xf numFmtId="0" fontId="117" fillId="7" borderId="141" xfId="59" applyFont="1" applyFill="1" applyBorder="1" applyAlignment="1">
      <alignment/>
      <protection/>
    </xf>
    <xf numFmtId="0" fontId="118" fillId="7" borderId="154" xfId="59" applyFont="1" applyFill="1" applyBorder="1" applyAlignment="1">
      <alignment/>
      <protection/>
    </xf>
    <xf numFmtId="0" fontId="119" fillId="7" borderId="141" xfId="59" applyFont="1" applyFill="1" applyBorder="1" applyAlignment="1">
      <alignment/>
      <protection/>
    </xf>
    <xf numFmtId="37" fontId="120" fillId="7" borderId="0" xfId="61" applyFont="1" applyFill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 applyAlignment="1">
      <alignment horizontal="left" indent="1"/>
      <protection/>
    </xf>
    <xf numFmtId="37" fontId="123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6" fillId="0" borderId="0" xfId="56" applyFont="1" applyFill="1">
      <alignment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1" fillId="33" borderId="0" xfId="0" applyFont="1" applyFill="1" applyAlignment="1">
      <alignment vertical="center"/>
    </xf>
    <xf numFmtId="37" fontId="132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3" xfId="57" applyNumberFormat="1" applyFont="1" applyFill="1" applyBorder="1" applyAlignment="1">
      <alignment vertical="center"/>
      <protection/>
    </xf>
    <xf numFmtId="3" fontId="12" fillId="38" borderId="164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5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3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6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7" xfId="60" applyNumberFormat="1" applyFont="1" applyFill="1" applyBorder="1" applyAlignment="1">
      <alignment horizontal="right"/>
      <protection/>
    </xf>
    <xf numFmtId="2" fontId="6" fillId="0" borderId="167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8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69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0" xfId="60" applyNumberFormat="1" applyFont="1" applyFill="1" applyBorder="1">
      <alignment/>
      <protection/>
    </xf>
    <xf numFmtId="3" fontId="3" fillId="0" borderId="170" xfId="60" applyNumberFormat="1" applyFont="1" applyFill="1" applyBorder="1" applyAlignment="1">
      <alignment horizontal="right"/>
      <protection/>
    </xf>
    <xf numFmtId="37" fontId="3" fillId="0" borderId="171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0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0" fontId="44" fillId="0" borderId="152" xfId="56" applyFont="1" applyFill="1" applyBorder="1">
      <alignment/>
      <protection/>
    </xf>
    <xf numFmtId="0" fontId="44" fillId="0" borderId="172" xfId="56" applyFont="1" applyFill="1" applyBorder="1">
      <alignment/>
      <protection/>
    </xf>
    <xf numFmtId="3" fontId="3" fillId="0" borderId="173" xfId="57" applyNumberFormat="1" applyFont="1" applyFill="1" applyBorder="1">
      <alignment/>
      <protection/>
    </xf>
    <xf numFmtId="1" fontId="14" fillId="0" borderId="0" xfId="64" applyNumberFormat="1" applyFont="1" applyAlignment="1">
      <alignment horizontal="center" vertical="center" wrapText="1"/>
      <protection/>
    </xf>
    <xf numFmtId="0" fontId="3" fillId="0" borderId="174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5" xfId="57" applyNumberFormat="1" applyFont="1" applyFill="1" applyBorder="1" applyAlignment="1">
      <alignment horizontal="right" vertical="center"/>
      <protection/>
    </xf>
    <xf numFmtId="0" fontId="3" fillId="0" borderId="176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7" xfId="64" applyNumberFormat="1" applyFont="1" applyBorder="1">
      <alignment/>
      <protection/>
    </xf>
    <xf numFmtId="10" fontId="3" fillId="0" borderId="177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78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0" fontId="28" fillId="36" borderId="48" xfId="63" applyNumberFormat="1" applyFont="1" applyFill="1" applyBorder="1">
      <alignment/>
      <protection/>
    </xf>
    <xf numFmtId="0" fontId="40" fillId="39" borderId="179" xfId="56" applyFont="1" applyFill="1" applyBorder="1" applyAlignment="1">
      <alignment horizontal="center"/>
      <protection/>
    </xf>
    <xf numFmtId="0" fontId="40" fillId="39" borderId="180" xfId="56" applyFont="1" applyFill="1" applyBorder="1" applyAlignment="1">
      <alignment horizontal="center"/>
      <protection/>
    </xf>
    <xf numFmtId="0" fontId="135" fillId="39" borderId="18" xfId="56" applyFont="1" applyFill="1" applyBorder="1" applyAlignment="1">
      <alignment horizontal="center"/>
      <protection/>
    </xf>
    <xf numFmtId="0" fontId="135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6" fillId="37" borderId="181" xfId="45" applyNumberFormat="1" applyFont="1" applyFill="1" applyBorder="1" applyAlignment="1" applyProtection="1">
      <alignment horizontal="center"/>
      <protection/>
    </xf>
    <xf numFmtId="37" fontId="136" fillId="37" borderId="182" xfId="45" applyNumberFormat="1" applyFont="1" applyFill="1" applyBorder="1" applyAlignment="1" applyProtection="1">
      <alignment horizont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71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71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0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71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27" fillId="40" borderId="183" xfId="45" applyNumberFormat="1" applyFont="1" applyFill="1" applyBorder="1" applyAlignment="1" applyProtection="1">
      <alignment horizontal="center"/>
      <protection/>
    </xf>
    <xf numFmtId="37" fontId="27" fillId="40" borderId="184" xfId="45" applyNumberFormat="1" applyFont="1" applyFill="1" applyBorder="1" applyAlignment="1" applyProtection="1">
      <alignment horizontal="center"/>
      <protection/>
    </xf>
    <xf numFmtId="37" fontId="27" fillId="40" borderId="185" xfId="45" applyNumberFormat="1" applyFont="1" applyFill="1" applyBorder="1" applyAlignment="1" applyProtection="1">
      <alignment horizontal="center"/>
      <protection/>
    </xf>
    <xf numFmtId="0" fontId="5" fillId="35" borderId="183" xfId="63" applyFont="1" applyFill="1" applyBorder="1" applyAlignment="1">
      <alignment horizontal="center"/>
      <protection/>
    </xf>
    <xf numFmtId="0" fontId="5" fillId="35" borderId="184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21" fillId="35" borderId="187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6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8" xfId="63" applyFont="1" applyFill="1" applyBorder="1" applyAlignment="1">
      <alignment horizontal="center" vertical="center"/>
      <protection/>
    </xf>
    <xf numFmtId="49" fontId="12" fillId="35" borderId="183" xfId="63" applyNumberFormat="1" applyFont="1" applyFill="1" applyBorder="1" applyAlignment="1">
      <alignment horizontal="center" vertical="center" wrapText="1"/>
      <protection/>
    </xf>
    <xf numFmtId="49" fontId="12" fillId="35" borderId="184" xfId="63" applyNumberFormat="1" applyFont="1" applyFill="1" applyBorder="1" applyAlignment="1">
      <alignment horizontal="center" vertical="center" wrapText="1"/>
      <protection/>
    </xf>
    <xf numFmtId="49" fontId="12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91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92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8" fillId="35" borderId="195" xfId="57" applyNumberFormat="1" applyFont="1" applyFill="1" applyBorder="1" applyAlignment="1">
      <alignment horizontal="center" vertical="center" wrapText="1"/>
      <protection/>
    </xf>
    <xf numFmtId="0" fontId="31" fillId="0" borderId="168" xfId="57" applyFont="1" applyBorder="1" applyAlignment="1">
      <alignment horizontal="center" vertical="center" wrapText="1"/>
      <protection/>
    </xf>
    <xf numFmtId="49" fontId="13" fillId="35" borderId="196" xfId="57" applyNumberFormat="1" applyFont="1" applyFill="1" applyBorder="1" applyAlignment="1">
      <alignment horizontal="center" vertical="center" wrapText="1"/>
      <protection/>
    </xf>
    <xf numFmtId="49" fontId="13" fillId="35" borderId="197" xfId="57" applyNumberFormat="1" applyFont="1" applyFill="1" applyBorder="1" applyAlignment="1">
      <alignment horizontal="center" vertical="center" wrapText="1"/>
      <protection/>
    </xf>
    <xf numFmtId="37" fontId="34" fillId="40" borderId="183" xfId="46" applyNumberFormat="1" applyFont="1" applyFill="1" applyBorder="1" applyAlignment="1">
      <alignment horizontal="center"/>
    </xf>
    <xf numFmtId="37" fontId="34" fillId="40" borderId="185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71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8" fillId="35" borderId="198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9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1" fontId="18" fillId="35" borderId="201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9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0" fontId="19" fillId="35" borderId="175" xfId="57" applyFont="1" applyFill="1" applyBorder="1" applyAlignment="1">
      <alignment horizontal="center"/>
      <protection/>
    </xf>
    <xf numFmtId="0" fontId="19" fillId="35" borderId="205" xfId="57" applyFont="1" applyFill="1" applyBorder="1" applyAlignment="1">
      <alignment horizontal="center"/>
      <protection/>
    </xf>
    <xf numFmtId="0" fontId="19" fillId="35" borderId="206" xfId="57" applyFont="1" applyFill="1" applyBorder="1" applyAlignment="1">
      <alignment horizontal="center"/>
      <protection/>
    </xf>
    <xf numFmtId="1" fontId="13" fillId="35" borderId="198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9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83" xfId="63" applyFont="1" applyFill="1" applyBorder="1" applyAlignment="1">
      <alignment horizontal="center"/>
      <protection/>
    </xf>
    <xf numFmtId="0" fontId="12" fillId="35" borderId="184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71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83" xfId="63" applyNumberFormat="1" applyFont="1" applyFill="1" applyBorder="1" applyAlignment="1">
      <alignment horizontal="center" vertical="center" wrapText="1"/>
      <protection/>
    </xf>
    <xf numFmtId="49" fontId="13" fillId="35" borderId="184" xfId="63" applyNumberFormat="1" applyFont="1" applyFill="1" applyBorder="1" applyAlignment="1">
      <alignment horizontal="center" vertical="center" wrapText="1"/>
      <protection/>
    </xf>
    <xf numFmtId="49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83" xfId="45" applyNumberFormat="1" applyFont="1" applyFill="1" applyBorder="1" applyAlignment="1" applyProtection="1">
      <alignment horizontal="center"/>
      <protection/>
    </xf>
    <xf numFmtId="37" fontId="37" fillId="40" borderId="184" xfId="45" applyNumberFormat="1" applyFont="1" applyFill="1" applyBorder="1" applyAlignment="1" applyProtection="1">
      <alignment horizontal="center"/>
      <protection/>
    </xf>
    <xf numFmtId="37" fontId="37" fillId="40" borderId="185" xfId="45" applyNumberFormat="1" applyFont="1" applyFill="1" applyBorder="1" applyAlignment="1" applyProtection="1">
      <alignment horizontal="center"/>
      <protection/>
    </xf>
    <xf numFmtId="0" fontId="13" fillId="35" borderId="183" xfId="63" applyFont="1" applyFill="1" applyBorder="1" applyAlignment="1">
      <alignment horizontal="center" vertical="center"/>
      <protection/>
    </xf>
    <xf numFmtId="0" fontId="13" fillId="35" borderId="184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185" xfId="63" applyFont="1" applyFill="1" applyBorder="1" applyAlignment="1">
      <alignment horizontal="center" vertical="center"/>
      <protection/>
    </xf>
    <xf numFmtId="49" fontId="13" fillId="35" borderId="174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49" fontId="18" fillId="35" borderId="208" xfId="57" applyNumberFormat="1" applyFont="1" applyFill="1" applyBorder="1" applyAlignment="1">
      <alignment horizontal="center" vertical="center" wrapText="1"/>
      <protection/>
    </xf>
    <xf numFmtId="0" fontId="31" fillId="0" borderId="209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71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78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4" xfId="57" applyFont="1" applyFill="1" applyBorder="1" applyAlignment="1">
      <alignment horizontal="center"/>
      <protection/>
    </xf>
    <xf numFmtId="0" fontId="13" fillId="35" borderId="175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5" xfId="57" applyFont="1" applyFill="1" applyBorder="1" applyAlignment="1">
      <alignment horizontal="center"/>
      <protection/>
    </xf>
    <xf numFmtId="1" fontId="19" fillId="35" borderId="198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9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37" fontId="47" fillId="40" borderId="183" xfId="46" applyNumberFormat="1" applyFont="1" applyFill="1" applyBorder="1" applyAlignment="1">
      <alignment horizontal="center"/>
    </xf>
    <xf numFmtId="37" fontId="47" fillId="40" borderId="185" xfId="46" applyNumberFormat="1" applyFont="1" applyFill="1" applyBorder="1" applyAlignment="1">
      <alignment horizontal="center"/>
    </xf>
    <xf numFmtId="49" fontId="18" fillId="35" borderId="183" xfId="57" applyNumberFormat="1" applyFont="1" applyFill="1" applyBorder="1" applyAlignment="1">
      <alignment horizontal="center" vertical="center" wrapText="1"/>
      <protection/>
    </xf>
    <xf numFmtId="49" fontId="18" fillId="35" borderId="184" xfId="57" applyNumberFormat="1" applyFont="1" applyFill="1" applyBorder="1" applyAlignment="1">
      <alignment horizontal="center" vertical="center" wrapText="1"/>
      <protection/>
    </xf>
    <xf numFmtId="49" fontId="18" fillId="35" borderId="185" xfId="57" applyNumberFormat="1" applyFont="1" applyFill="1" applyBorder="1" applyAlignment="1">
      <alignment horizontal="center" vertical="center" wrapText="1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0" fontId="19" fillId="35" borderId="216" xfId="57" applyFont="1" applyFill="1" applyBorder="1" applyAlignment="1">
      <alignment horizontal="center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1" fontId="18" fillId="35" borderId="218" xfId="57" applyNumberFormat="1" applyFont="1" applyFill="1" applyBorder="1" applyAlignment="1">
      <alignment horizontal="center" vertical="center" wrapText="1"/>
      <protection/>
    </xf>
    <xf numFmtId="49" fontId="18" fillId="35" borderId="168" xfId="57" applyNumberFormat="1" applyFont="1" applyFill="1" applyBorder="1" applyAlignment="1">
      <alignment horizontal="center" vertical="center" wrapText="1"/>
      <protection/>
    </xf>
    <xf numFmtId="49" fontId="13" fillId="35" borderId="219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8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defaultGridColor="0" zoomScale="110" zoomScaleNormal="110" zoomScalePageLayoutView="0" colorId="12" workbookViewId="0" topLeftCell="A1">
      <selection activeCell="A1" sqref="A1"/>
    </sheetView>
  </sheetViews>
  <sheetFormatPr defaultColWidth="11.421875" defaultRowHeight="15"/>
  <cols>
    <col min="1" max="1" width="1.8515625" style="338" customWidth="1"/>
    <col min="2" max="2" width="14.421875" style="338" customWidth="1"/>
    <col min="3" max="3" width="67.421875" style="338" customWidth="1"/>
    <col min="4" max="4" width="2.140625" style="338" customWidth="1"/>
    <col min="5" max="16384" width="11.421875" style="338" customWidth="1"/>
  </cols>
  <sheetData>
    <row r="1" ht="2.25" customHeight="1" thickBot="1">
      <c r="B1" s="337"/>
    </row>
    <row r="2" spans="2:3" ht="11.25" customHeight="1" thickTop="1">
      <c r="B2" s="339"/>
      <c r="C2" s="340"/>
    </row>
    <row r="3" spans="2:3" ht="21.75" customHeight="1">
      <c r="B3" s="341" t="s">
        <v>73</v>
      </c>
      <c r="C3" s="342"/>
    </row>
    <row r="4" spans="2:3" ht="18" customHeight="1">
      <c r="B4" s="343" t="s">
        <v>74</v>
      </c>
      <c r="C4" s="342"/>
    </row>
    <row r="5" spans="2:3" ht="18" customHeight="1">
      <c r="B5" s="344" t="s">
        <v>75</v>
      </c>
      <c r="C5" s="342"/>
    </row>
    <row r="6" spans="2:3" ht="9" customHeight="1">
      <c r="B6" s="345"/>
      <c r="C6" s="342"/>
    </row>
    <row r="7" spans="2:3" ht="3" customHeight="1">
      <c r="B7" s="346"/>
      <c r="C7" s="347"/>
    </row>
    <row r="8" spans="2:5" ht="24">
      <c r="B8" s="497" t="s">
        <v>147</v>
      </c>
      <c r="C8" s="498"/>
      <c r="E8" s="348"/>
    </row>
    <row r="9" spans="2:5" ht="23.25">
      <c r="B9" s="499" t="s">
        <v>37</v>
      </c>
      <c r="C9" s="500"/>
      <c r="E9" s="348"/>
    </row>
    <row r="10" spans="2:3" ht="15" customHeight="1">
      <c r="B10" s="501" t="s">
        <v>76</v>
      </c>
      <c r="C10" s="502"/>
    </row>
    <row r="11" spans="2:3" ht="4.5" customHeight="1" thickBot="1">
      <c r="B11" s="349"/>
      <c r="C11" s="350"/>
    </row>
    <row r="12" spans="2:3" ht="19.5" customHeight="1" thickBot="1" thickTop="1">
      <c r="B12" s="380" t="s">
        <v>77</v>
      </c>
      <c r="C12" s="381" t="s">
        <v>135</v>
      </c>
    </row>
    <row r="13" spans="2:3" ht="19.5" customHeight="1" thickTop="1">
      <c r="B13" s="351" t="s">
        <v>78</v>
      </c>
      <c r="C13" s="352" t="s">
        <v>79</v>
      </c>
    </row>
    <row r="14" spans="2:3" ht="19.5" customHeight="1">
      <c r="B14" s="353" t="s">
        <v>80</v>
      </c>
      <c r="C14" s="354" t="s">
        <v>81</v>
      </c>
    </row>
    <row r="15" spans="2:3" ht="19.5" customHeight="1">
      <c r="B15" s="355" t="s">
        <v>82</v>
      </c>
      <c r="C15" s="356" t="s">
        <v>83</v>
      </c>
    </row>
    <row r="16" spans="2:3" ht="19.5" customHeight="1">
      <c r="B16" s="353" t="s">
        <v>84</v>
      </c>
      <c r="C16" s="354" t="s">
        <v>85</v>
      </c>
    </row>
    <row r="17" spans="2:3" ht="19.5" customHeight="1">
      <c r="B17" s="355" t="s">
        <v>86</v>
      </c>
      <c r="C17" s="356" t="s">
        <v>87</v>
      </c>
    </row>
    <row r="18" spans="2:3" ht="19.5" customHeight="1">
      <c r="B18" s="353" t="s">
        <v>88</v>
      </c>
      <c r="C18" s="354" t="s">
        <v>89</v>
      </c>
    </row>
    <row r="19" spans="2:3" ht="19.5" customHeight="1">
      <c r="B19" s="355" t="s">
        <v>90</v>
      </c>
      <c r="C19" s="356" t="s">
        <v>91</v>
      </c>
    </row>
    <row r="20" spans="2:3" ht="19.5" customHeight="1">
      <c r="B20" s="353" t="s">
        <v>92</v>
      </c>
      <c r="C20" s="354" t="s">
        <v>93</v>
      </c>
    </row>
    <row r="21" spans="2:3" ht="19.5" customHeight="1">
      <c r="B21" s="355" t="s">
        <v>94</v>
      </c>
      <c r="C21" s="356" t="s">
        <v>95</v>
      </c>
    </row>
    <row r="22" spans="2:3" ht="19.5" customHeight="1">
      <c r="B22" s="353" t="s">
        <v>96</v>
      </c>
      <c r="C22" s="354" t="s">
        <v>97</v>
      </c>
    </row>
    <row r="23" spans="2:3" ht="20.25" customHeight="1">
      <c r="B23" s="355" t="s">
        <v>98</v>
      </c>
      <c r="C23" s="356" t="s">
        <v>99</v>
      </c>
    </row>
    <row r="24" spans="2:3" ht="20.25" customHeight="1">
      <c r="B24" s="353" t="s">
        <v>100</v>
      </c>
      <c r="C24" s="354" t="s">
        <v>101</v>
      </c>
    </row>
    <row r="25" spans="2:3" ht="20.25" customHeight="1">
      <c r="B25" s="355" t="s">
        <v>102</v>
      </c>
      <c r="C25" s="357" t="s">
        <v>103</v>
      </c>
    </row>
    <row r="26" spans="2:3" ht="20.25" customHeight="1">
      <c r="B26" s="353" t="s">
        <v>104</v>
      </c>
      <c r="C26" s="382" t="s">
        <v>105</v>
      </c>
    </row>
    <row r="27" spans="2:4" ht="20.25" customHeight="1">
      <c r="B27" s="355" t="s">
        <v>115</v>
      </c>
      <c r="C27" s="356" t="s">
        <v>127</v>
      </c>
      <c r="D27" s="390"/>
    </row>
    <row r="28" spans="2:4" ht="20.25" customHeight="1">
      <c r="B28" s="461" t="s">
        <v>116</v>
      </c>
      <c r="C28" s="369" t="s">
        <v>128</v>
      </c>
      <c r="D28" s="390"/>
    </row>
    <row r="29" spans="2:4" ht="20.25" customHeight="1">
      <c r="B29" s="355" t="s">
        <v>117</v>
      </c>
      <c r="C29" s="357" t="s">
        <v>129</v>
      </c>
      <c r="D29" s="390"/>
    </row>
    <row r="30" spans="2:4" ht="20.25" customHeight="1" thickBot="1">
      <c r="B30" s="462" t="s">
        <v>118</v>
      </c>
      <c r="C30" s="370" t="s">
        <v>130</v>
      </c>
      <c r="D30" s="390"/>
    </row>
    <row r="31" ht="13.5" thickTop="1"/>
    <row r="32" spans="1:3" ht="14.25">
      <c r="A32" s="383"/>
      <c r="B32" s="384" t="s">
        <v>136</v>
      </c>
      <c r="C32" s="383"/>
    </row>
    <row r="33" spans="1:3" ht="12.75">
      <c r="A33" s="383"/>
      <c r="B33" s="383" t="s">
        <v>141</v>
      </c>
      <c r="C33" s="383"/>
    </row>
    <row r="34" spans="1:3" ht="12.75">
      <c r="A34" s="383"/>
      <c r="B34" s="383"/>
      <c r="C34" s="383"/>
    </row>
    <row r="35" spans="1:3" ht="14.25">
      <c r="A35" s="383"/>
      <c r="B35" s="384" t="s">
        <v>137</v>
      </c>
      <c r="C35" s="383"/>
    </row>
    <row r="36" spans="1:3" ht="12.75">
      <c r="A36" s="383"/>
      <c r="B36" s="383" t="s">
        <v>138</v>
      </c>
      <c r="C36" s="383"/>
    </row>
    <row r="37" spans="1:3" ht="12.75">
      <c r="A37" s="383"/>
      <c r="B37" s="383"/>
      <c r="C37" s="383"/>
    </row>
    <row r="38" spans="1:3" ht="14.25">
      <c r="A38" s="383"/>
      <c r="B38" s="384" t="s">
        <v>139</v>
      </c>
      <c r="C38" s="383"/>
    </row>
    <row r="39" spans="1:3" ht="12.75">
      <c r="A39" s="383"/>
      <c r="B39" s="383" t="s">
        <v>140</v>
      </c>
      <c r="C39" s="383"/>
    </row>
    <row r="40" spans="1:3" ht="12.75">
      <c r="A40" s="383"/>
      <c r="B40" s="383"/>
      <c r="C40" s="383"/>
    </row>
    <row r="41" spans="1:3" ht="15">
      <c r="A41" s="383"/>
      <c r="B41" s="385" t="s">
        <v>106</v>
      </c>
      <c r="C41" s="383"/>
    </row>
    <row r="42" spans="1:3" ht="14.25">
      <c r="A42" s="383"/>
      <c r="B42" s="384" t="s">
        <v>142</v>
      </c>
      <c r="C42" s="383"/>
    </row>
    <row r="43" spans="1:3" ht="13.5">
      <c r="A43" s="383"/>
      <c r="B43" s="386" t="s">
        <v>107</v>
      </c>
      <c r="C43" s="383"/>
    </row>
    <row r="44" spans="1:3" ht="12.75">
      <c r="A44" s="383"/>
      <c r="B44" s="387" t="s">
        <v>108</v>
      </c>
      <c r="C44" s="383"/>
    </row>
    <row r="45" spans="1:3" ht="12.75">
      <c r="A45" s="383"/>
      <c r="B45" s="383"/>
      <c r="C45" s="383"/>
    </row>
    <row r="46" spans="1:3" ht="12.75">
      <c r="A46" s="383"/>
      <c r="B46" s="383"/>
      <c r="C46" s="383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8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85" customWidth="1"/>
    <col min="2" max="2" width="9.8515625" style="185" customWidth="1"/>
    <col min="3" max="3" width="12.00390625" style="185" customWidth="1"/>
    <col min="4" max="4" width="9.140625" style="185" bestFit="1" customWidth="1"/>
    <col min="5" max="5" width="9.7109375" style="185" bestFit="1" customWidth="1"/>
    <col min="6" max="6" width="9.7109375" style="185" customWidth="1"/>
    <col min="7" max="7" width="11.7109375" style="185" customWidth="1"/>
    <col min="8" max="8" width="9.140625" style="185" bestFit="1" customWidth="1"/>
    <col min="9" max="9" width="9.7109375" style="185" bestFit="1" customWidth="1"/>
    <col min="10" max="10" width="10.421875" style="185" customWidth="1"/>
    <col min="11" max="11" width="12.00390625" style="185" customWidth="1"/>
    <col min="12" max="12" width="10.421875" style="185" bestFit="1" customWidth="1"/>
    <col min="13" max="13" width="9.7109375" style="185" bestFit="1" customWidth="1"/>
    <col min="14" max="14" width="9.7109375" style="185" customWidth="1"/>
    <col min="15" max="15" width="11.57421875" style="185" customWidth="1"/>
    <col min="16" max="16" width="10.421875" style="185" bestFit="1" customWidth="1"/>
    <col min="17" max="17" width="10.28125" style="185" customWidth="1"/>
    <col min="18" max="16384" width="9.140625" style="185" customWidth="1"/>
  </cols>
  <sheetData>
    <row r="1" spans="14:17" ht="19.5" thickBot="1">
      <c r="N1" s="615" t="s">
        <v>28</v>
      </c>
      <c r="O1" s="616"/>
      <c r="P1" s="616"/>
      <c r="Q1" s="617"/>
    </row>
    <row r="2" ht="3.75" customHeight="1" thickBot="1"/>
    <row r="3" spans="1:17" ht="24" customHeight="1" thickTop="1">
      <c r="A3" s="606" t="s">
        <v>53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8"/>
    </row>
    <row r="4" spans="1:17" ht="23.25" customHeight="1" thickBot="1">
      <c r="A4" s="598" t="s">
        <v>37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600"/>
    </row>
    <row r="5" spans="1:17" s="210" customFormat="1" ht="20.25" customHeight="1" thickBot="1">
      <c r="A5" s="612" t="s">
        <v>143</v>
      </c>
      <c r="B5" s="618" t="s">
        <v>36</v>
      </c>
      <c r="C5" s="619"/>
      <c r="D5" s="619"/>
      <c r="E5" s="619"/>
      <c r="F5" s="620"/>
      <c r="G5" s="620"/>
      <c r="H5" s="620"/>
      <c r="I5" s="621"/>
      <c r="J5" s="619" t="s">
        <v>35</v>
      </c>
      <c r="K5" s="619"/>
      <c r="L5" s="619"/>
      <c r="M5" s="619"/>
      <c r="N5" s="619"/>
      <c r="O5" s="619"/>
      <c r="P5" s="619"/>
      <c r="Q5" s="622"/>
    </row>
    <row r="6" spans="1:17" s="464" customFormat="1" ht="28.5" customHeight="1" thickBot="1">
      <c r="A6" s="613"/>
      <c r="B6" s="609" t="s">
        <v>152</v>
      </c>
      <c r="C6" s="610"/>
      <c r="D6" s="611"/>
      <c r="E6" s="554" t="s">
        <v>34</v>
      </c>
      <c r="F6" s="609" t="s">
        <v>153</v>
      </c>
      <c r="G6" s="610"/>
      <c r="H6" s="611"/>
      <c r="I6" s="556" t="s">
        <v>33</v>
      </c>
      <c r="J6" s="609" t="s">
        <v>154</v>
      </c>
      <c r="K6" s="610"/>
      <c r="L6" s="611"/>
      <c r="M6" s="554" t="s">
        <v>34</v>
      </c>
      <c r="N6" s="609" t="s">
        <v>155</v>
      </c>
      <c r="O6" s="610"/>
      <c r="P6" s="611"/>
      <c r="Q6" s="554" t="s">
        <v>33</v>
      </c>
    </row>
    <row r="7" spans="1:17" s="209" customFormat="1" ht="22.5" customHeight="1" thickBot="1">
      <c r="A7" s="614"/>
      <c r="B7" s="118" t="s">
        <v>22</v>
      </c>
      <c r="C7" s="115" t="s">
        <v>21</v>
      </c>
      <c r="D7" s="115" t="s">
        <v>17</v>
      </c>
      <c r="E7" s="555"/>
      <c r="F7" s="118" t="s">
        <v>22</v>
      </c>
      <c r="G7" s="116" t="s">
        <v>21</v>
      </c>
      <c r="H7" s="115" t="s">
        <v>17</v>
      </c>
      <c r="I7" s="557"/>
      <c r="J7" s="118" t="s">
        <v>22</v>
      </c>
      <c r="K7" s="115" t="s">
        <v>21</v>
      </c>
      <c r="L7" s="116" t="s">
        <v>17</v>
      </c>
      <c r="M7" s="555"/>
      <c r="N7" s="117" t="s">
        <v>22</v>
      </c>
      <c r="O7" s="116" t="s">
        <v>21</v>
      </c>
      <c r="P7" s="115" t="s">
        <v>17</v>
      </c>
      <c r="Q7" s="555"/>
    </row>
    <row r="8" spans="1:17" s="211" customFormat="1" ht="18" customHeight="1" thickBot="1">
      <c r="A8" s="218" t="s">
        <v>50</v>
      </c>
      <c r="B8" s="217">
        <f>SUM(B9:B46)</f>
        <v>10965.477999999997</v>
      </c>
      <c r="C8" s="213">
        <f>SUM(C9:C46)</f>
        <v>1288.1589999999997</v>
      </c>
      <c r="D8" s="213">
        <f aca="true" t="shared" si="0" ref="D8:D13">C8+B8</f>
        <v>12253.636999999997</v>
      </c>
      <c r="E8" s="214">
        <f aca="true" t="shared" si="1" ref="E8:E13">D8/$D$8</f>
        <v>1</v>
      </c>
      <c r="F8" s="213">
        <f>SUM(F9:F46)</f>
        <v>9757.755999999998</v>
      </c>
      <c r="G8" s="213">
        <f>SUM(G9:G46)</f>
        <v>1184.6799999999987</v>
      </c>
      <c r="H8" s="213">
        <f aca="true" t="shared" si="2" ref="H8:H13">G8+F8</f>
        <v>10942.435999999996</v>
      </c>
      <c r="I8" s="216">
        <f aca="true" t="shared" si="3" ref="I8:I13">(D8/H8-1)</f>
        <v>0.11982715731670734</v>
      </c>
      <c r="J8" s="215">
        <f>SUM(J9:J46)</f>
        <v>96617.06400000007</v>
      </c>
      <c r="K8" s="213">
        <f>SUM(K9:K46)</f>
        <v>11927.296000000171</v>
      </c>
      <c r="L8" s="213">
        <f aca="true" t="shared" si="4" ref="L8:L13">K8+J8</f>
        <v>108544.36000000025</v>
      </c>
      <c r="M8" s="214">
        <f aca="true" t="shared" si="5" ref="M8:M13">(L8/$L$8)</f>
        <v>1</v>
      </c>
      <c r="N8" s="213">
        <f>SUM(N9:N46)</f>
        <v>91808.07900000003</v>
      </c>
      <c r="O8" s="213">
        <f>SUM(O9:O46)</f>
        <v>11282.47300000046</v>
      </c>
      <c r="P8" s="213">
        <f aca="true" t="shared" si="6" ref="P8:P13">O8+N8</f>
        <v>103090.55200000049</v>
      </c>
      <c r="Q8" s="212">
        <f aca="true" t="shared" si="7" ref="Q8:Q13">(L8/P8-1)</f>
        <v>0.05290308271896471</v>
      </c>
    </row>
    <row r="9" spans="1:17" s="186" customFormat="1" ht="18" customHeight="1" thickTop="1">
      <c r="A9" s="200" t="s">
        <v>214</v>
      </c>
      <c r="B9" s="199">
        <v>1802.5019999999997</v>
      </c>
      <c r="C9" s="195">
        <v>21.979</v>
      </c>
      <c r="D9" s="195">
        <f t="shared" si="0"/>
        <v>1824.4809999999998</v>
      </c>
      <c r="E9" s="198">
        <f t="shared" si="1"/>
        <v>0.1488930184564795</v>
      </c>
      <c r="F9" s="196">
        <v>1610.5369999999998</v>
      </c>
      <c r="G9" s="195">
        <v>2.335</v>
      </c>
      <c r="H9" s="195">
        <f t="shared" si="2"/>
        <v>1612.8719999999998</v>
      </c>
      <c r="I9" s="197">
        <f t="shared" si="3"/>
        <v>0.1312001200343238</v>
      </c>
      <c r="J9" s="196">
        <v>16084.588000000007</v>
      </c>
      <c r="K9" s="195">
        <v>646.8120000000001</v>
      </c>
      <c r="L9" s="195">
        <f t="shared" si="4"/>
        <v>16731.40000000001</v>
      </c>
      <c r="M9" s="197">
        <f t="shared" si="5"/>
        <v>0.15414343039103987</v>
      </c>
      <c r="N9" s="196">
        <v>14963.996000000003</v>
      </c>
      <c r="O9" s="195">
        <v>706.7749999999999</v>
      </c>
      <c r="P9" s="195">
        <f t="shared" si="6"/>
        <v>15670.771000000002</v>
      </c>
      <c r="Q9" s="194">
        <f t="shared" si="7"/>
        <v>0.06768199216235149</v>
      </c>
    </row>
    <row r="10" spans="1:17" s="186" customFormat="1" ht="18" customHeight="1">
      <c r="A10" s="200" t="s">
        <v>215</v>
      </c>
      <c r="B10" s="199">
        <v>1614.223</v>
      </c>
      <c r="C10" s="195">
        <v>2.45</v>
      </c>
      <c r="D10" s="195">
        <f t="shared" si="0"/>
        <v>1616.673</v>
      </c>
      <c r="E10" s="198">
        <f t="shared" si="1"/>
        <v>0.13193413514697722</v>
      </c>
      <c r="F10" s="196">
        <v>1318.625</v>
      </c>
      <c r="G10" s="195">
        <v>1.958</v>
      </c>
      <c r="H10" s="195">
        <f t="shared" si="2"/>
        <v>1320.583</v>
      </c>
      <c r="I10" s="197">
        <f t="shared" si="3"/>
        <v>0.22421157927975743</v>
      </c>
      <c r="J10" s="196">
        <v>12780.344000000001</v>
      </c>
      <c r="K10" s="195">
        <v>67.912</v>
      </c>
      <c r="L10" s="195">
        <f t="shared" si="4"/>
        <v>12848.256000000001</v>
      </c>
      <c r="M10" s="197">
        <f t="shared" si="5"/>
        <v>0.11836871118867873</v>
      </c>
      <c r="N10" s="196">
        <v>13608.990000000003</v>
      </c>
      <c r="O10" s="195">
        <v>60.213000000000015</v>
      </c>
      <c r="P10" s="195">
        <f t="shared" si="6"/>
        <v>13669.203000000003</v>
      </c>
      <c r="Q10" s="194">
        <f t="shared" si="7"/>
        <v>-0.06005814676978616</v>
      </c>
    </row>
    <row r="11" spans="1:17" s="186" customFormat="1" ht="18" customHeight="1">
      <c r="A11" s="200" t="s">
        <v>241</v>
      </c>
      <c r="B11" s="199">
        <v>923.2460000000001</v>
      </c>
      <c r="C11" s="195">
        <v>0</v>
      </c>
      <c r="D11" s="195">
        <f t="shared" si="0"/>
        <v>923.2460000000001</v>
      </c>
      <c r="E11" s="198">
        <f t="shared" si="1"/>
        <v>0.07534465073512463</v>
      </c>
      <c r="F11" s="196">
        <v>861.1560000000001</v>
      </c>
      <c r="G11" s="195">
        <v>0.2</v>
      </c>
      <c r="H11" s="195">
        <f t="shared" si="2"/>
        <v>861.3560000000001</v>
      </c>
      <c r="I11" s="197">
        <f t="shared" si="3"/>
        <v>0.07185182433279613</v>
      </c>
      <c r="J11" s="196">
        <v>9522.954999999998</v>
      </c>
      <c r="K11" s="195">
        <v>7.1</v>
      </c>
      <c r="L11" s="195">
        <f t="shared" si="4"/>
        <v>9530.054999999998</v>
      </c>
      <c r="M11" s="197">
        <f t="shared" si="5"/>
        <v>0.08779871197361132</v>
      </c>
      <c r="N11" s="196">
        <v>9350.364000000003</v>
      </c>
      <c r="O11" s="195">
        <v>15.382000000000001</v>
      </c>
      <c r="P11" s="195">
        <f t="shared" si="6"/>
        <v>9365.746000000003</v>
      </c>
      <c r="Q11" s="194">
        <f t="shared" si="7"/>
        <v>0.01754361051431408</v>
      </c>
    </row>
    <row r="12" spans="1:17" s="186" customFormat="1" ht="18" customHeight="1">
      <c r="A12" s="200" t="s">
        <v>217</v>
      </c>
      <c r="B12" s="199">
        <v>896.748</v>
      </c>
      <c r="C12" s="195">
        <v>7.5249999999999995</v>
      </c>
      <c r="D12" s="195">
        <f t="shared" si="0"/>
        <v>904.273</v>
      </c>
      <c r="E12" s="198">
        <f t="shared" si="1"/>
        <v>0.07379629411251534</v>
      </c>
      <c r="F12" s="196">
        <v>1126.9799999999998</v>
      </c>
      <c r="G12" s="195">
        <v>11.091</v>
      </c>
      <c r="H12" s="195">
        <f t="shared" si="2"/>
        <v>1138.0709999999997</v>
      </c>
      <c r="I12" s="197">
        <f t="shared" si="3"/>
        <v>-0.2054335801544892</v>
      </c>
      <c r="J12" s="196">
        <v>11287.589999999997</v>
      </c>
      <c r="K12" s="195">
        <v>67.80799999999998</v>
      </c>
      <c r="L12" s="195">
        <f t="shared" si="4"/>
        <v>11355.397999999996</v>
      </c>
      <c r="M12" s="197">
        <f t="shared" si="5"/>
        <v>0.10461527434497721</v>
      </c>
      <c r="N12" s="196">
        <v>12105.098000000002</v>
      </c>
      <c r="O12" s="195">
        <v>67.91499999999999</v>
      </c>
      <c r="P12" s="195">
        <f t="shared" si="6"/>
        <v>12173.013000000003</v>
      </c>
      <c r="Q12" s="194">
        <f t="shared" si="7"/>
        <v>-0.06716619788379485</v>
      </c>
    </row>
    <row r="13" spans="1:17" s="186" customFormat="1" ht="18" customHeight="1">
      <c r="A13" s="200" t="s">
        <v>216</v>
      </c>
      <c r="B13" s="199">
        <v>862.133</v>
      </c>
      <c r="C13" s="195">
        <v>2.1639999999999997</v>
      </c>
      <c r="D13" s="195">
        <f t="shared" si="0"/>
        <v>864.297</v>
      </c>
      <c r="E13" s="198">
        <f t="shared" si="1"/>
        <v>0.07053391576721264</v>
      </c>
      <c r="F13" s="196">
        <v>651.0360000000001</v>
      </c>
      <c r="G13" s="195">
        <v>3.4659999999999997</v>
      </c>
      <c r="H13" s="195">
        <f t="shared" si="2"/>
        <v>654.5020000000001</v>
      </c>
      <c r="I13" s="197">
        <f t="shared" si="3"/>
        <v>0.3205414192775575</v>
      </c>
      <c r="J13" s="196">
        <v>6598.6979999999985</v>
      </c>
      <c r="K13" s="195">
        <v>14.423</v>
      </c>
      <c r="L13" s="195">
        <f t="shared" si="4"/>
        <v>6613.120999999998</v>
      </c>
      <c r="M13" s="197">
        <f t="shared" si="5"/>
        <v>0.06092551469279457</v>
      </c>
      <c r="N13" s="196">
        <v>5331.836</v>
      </c>
      <c r="O13" s="195">
        <v>19.201999999999998</v>
      </c>
      <c r="P13" s="195">
        <f t="shared" si="6"/>
        <v>5351.0380000000005</v>
      </c>
      <c r="Q13" s="194">
        <f t="shared" si="7"/>
        <v>0.23585760370230924</v>
      </c>
    </row>
    <row r="14" spans="1:17" s="186" customFormat="1" ht="18" customHeight="1">
      <c r="A14" s="200" t="s">
        <v>221</v>
      </c>
      <c r="B14" s="199">
        <v>756.617</v>
      </c>
      <c r="C14" s="195">
        <v>56.097</v>
      </c>
      <c r="D14" s="195">
        <f aca="true" t="shared" si="8" ref="D14:D27">C14+B14</f>
        <v>812.7139999999999</v>
      </c>
      <c r="E14" s="198">
        <f aca="true" t="shared" si="9" ref="E14:E27">D14/$D$8</f>
        <v>0.06632430844817748</v>
      </c>
      <c r="F14" s="196">
        <v>684.3529999999998</v>
      </c>
      <c r="G14" s="195">
        <v>83.493</v>
      </c>
      <c r="H14" s="195">
        <f aca="true" t="shared" si="10" ref="H14:H27">G14+F14</f>
        <v>767.8459999999998</v>
      </c>
      <c r="I14" s="197">
        <f aca="true" t="shared" si="11" ref="I14:I27">(D14/H14-1)</f>
        <v>0.05843359215259336</v>
      </c>
      <c r="J14" s="196">
        <v>6889.1150000000025</v>
      </c>
      <c r="K14" s="195">
        <v>620.9549999999999</v>
      </c>
      <c r="L14" s="195">
        <f aca="true" t="shared" si="12" ref="L14:L27">K14+J14</f>
        <v>7510.070000000002</v>
      </c>
      <c r="M14" s="197">
        <f aca="true" t="shared" si="13" ref="M14:M27">(L14/$L$8)</f>
        <v>0.06918894726543125</v>
      </c>
      <c r="N14" s="196">
        <v>5081.843</v>
      </c>
      <c r="O14" s="195">
        <v>520.4499999999999</v>
      </c>
      <c r="P14" s="195">
        <f aca="true" t="shared" si="14" ref="P14:P27">O14+N14</f>
        <v>5602.293</v>
      </c>
      <c r="Q14" s="194">
        <f aca="true" t="shared" si="15" ref="Q14:Q27">(L14/P14-1)</f>
        <v>0.34053502735397867</v>
      </c>
    </row>
    <row r="15" spans="1:17" s="186" customFormat="1" ht="18" customHeight="1">
      <c r="A15" s="200" t="s">
        <v>224</v>
      </c>
      <c r="B15" s="199">
        <v>326.719</v>
      </c>
      <c r="C15" s="195">
        <v>8.11</v>
      </c>
      <c r="D15" s="195">
        <f t="shared" si="8"/>
        <v>334.829</v>
      </c>
      <c r="E15" s="198">
        <f t="shared" si="9"/>
        <v>0.027324866894620763</v>
      </c>
      <c r="F15" s="196">
        <v>356.889</v>
      </c>
      <c r="G15" s="195">
        <v>7.507</v>
      </c>
      <c r="H15" s="195">
        <f t="shared" si="10"/>
        <v>364.396</v>
      </c>
      <c r="I15" s="197">
        <f t="shared" si="11"/>
        <v>-0.08113974906420485</v>
      </c>
      <c r="J15" s="196">
        <v>2691.574</v>
      </c>
      <c r="K15" s="195">
        <v>50.36500000000001</v>
      </c>
      <c r="L15" s="195">
        <f t="shared" si="12"/>
        <v>2741.9390000000003</v>
      </c>
      <c r="M15" s="197">
        <f t="shared" si="13"/>
        <v>0.025260999281768247</v>
      </c>
      <c r="N15" s="196">
        <v>2683.841</v>
      </c>
      <c r="O15" s="195">
        <v>29.915</v>
      </c>
      <c r="P15" s="195">
        <f t="shared" si="14"/>
        <v>2713.756</v>
      </c>
      <c r="Q15" s="194">
        <f t="shared" si="15"/>
        <v>0.010385237287361404</v>
      </c>
    </row>
    <row r="16" spans="1:17" s="186" customFormat="1" ht="18" customHeight="1">
      <c r="A16" s="200" t="s">
        <v>220</v>
      </c>
      <c r="B16" s="199">
        <v>296.149</v>
      </c>
      <c r="C16" s="195">
        <v>1</v>
      </c>
      <c r="D16" s="195">
        <f>C16+B16</f>
        <v>297.149</v>
      </c>
      <c r="E16" s="198">
        <f>D16/$D$8</f>
        <v>0.024249861490102904</v>
      </c>
      <c r="F16" s="196">
        <v>188.00900000000001</v>
      </c>
      <c r="G16" s="195">
        <v>0.772</v>
      </c>
      <c r="H16" s="195">
        <f>G16+F16</f>
        <v>188.781</v>
      </c>
      <c r="I16" s="197">
        <f>(D16/H16-1)</f>
        <v>0.5740408197858895</v>
      </c>
      <c r="J16" s="196">
        <v>2494.936</v>
      </c>
      <c r="K16" s="195">
        <v>4.455</v>
      </c>
      <c r="L16" s="195">
        <f>K16+J16</f>
        <v>2499.391</v>
      </c>
      <c r="M16" s="197">
        <f>(L16/$L$8)</f>
        <v>0.023026447435868565</v>
      </c>
      <c r="N16" s="196">
        <v>1593.3180000000002</v>
      </c>
      <c r="O16" s="195">
        <v>12.773</v>
      </c>
      <c r="P16" s="195">
        <f>O16+N16</f>
        <v>1606.0910000000001</v>
      </c>
      <c r="Q16" s="194">
        <f>(L16/P16-1)</f>
        <v>0.5561951346467915</v>
      </c>
    </row>
    <row r="17" spans="1:17" s="186" customFormat="1" ht="18" customHeight="1">
      <c r="A17" s="200" t="s">
        <v>237</v>
      </c>
      <c r="B17" s="199">
        <v>283.588</v>
      </c>
      <c r="C17" s="195">
        <v>0.3</v>
      </c>
      <c r="D17" s="195">
        <f>C17+B17</f>
        <v>283.88800000000003</v>
      </c>
      <c r="E17" s="198">
        <f>D17/$D$8</f>
        <v>0.02316765218359252</v>
      </c>
      <c r="F17" s="196">
        <v>126.93400000000001</v>
      </c>
      <c r="G17" s="195"/>
      <c r="H17" s="195">
        <f>G17+F17</f>
        <v>126.93400000000001</v>
      </c>
      <c r="I17" s="197">
        <f>(D17/H17-1)</f>
        <v>1.2365008587139772</v>
      </c>
      <c r="J17" s="196">
        <v>1380.9040000000002</v>
      </c>
      <c r="K17" s="195">
        <v>13.145</v>
      </c>
      <c r="L17" s="195">
        <f>K17+J17</f>
        <v>1394.0490000000002</v>
      </c>
      <c r="M17" s="197">
        <f>(L17/$L$8)</f>
        <v>0.012843126994345878</v>
      </c>
      <c r="N17" s="196">
        <v>976.1290000000004</v>
      </c>
      <c r="O17" s="195">
        <v>3.3639999999999994</v>
      </c>
      <c r="P17" s="195">
        <f>O17+N17</f>
        <v>979.4930000000004</v>
      </c>
      <c r="Q17" s="194">
        <f>(L17/P17-1)</f>
        <v>0.4232352860102111</v>
      </c>
    </row>
    <row r="18" spans="1:17" s="186" customFormat="1" ht="18" customHeight="1">
      <c r="A18" s="200" t="s">
        <v>218</v>
      </c>
      <c r="B18" s="199">
        <v>278.31399999999996</v>
      </c>
      <c r="C18" s="195">
        <v>2.022</v>
      </c>
      <c r="D18" s="195">
        <f t="shared" si="8"/>
        <v>280.33599999999996</v>
      </c>
      <c r="E18" s="198">
        <f t="shared" si="9"/>
        <v>0.02287777906265707</v>
      </c>
      <c r="F18" s="196">
        <v>229.89199999999997</v>
      </c>
      <c r="G18" s="195">
        <v>2.0130000000000003</v>
      </c>
      <c r="H18" s="195">
        <f t="shared" si="10"/>
        <v>231.90499999999997</v>
      </c>
      <c r="I18" s="197">
        <f t="shared" si="11"/>
        <v>0.20883982665315526</v>
      </c>
      <c r="J18" s="196">
        <v>2361.8410000000003</v>
      </c>
      <c r="K18" s="195">
        <v>48.386</v>
      </c>
      <c r="L18" s="195">
        <f t="shared" si="12"/>
        <v>2410.2270000000003</v>
      </c>
      <c r="M18" s="197">
        <f t="shared" si="13"/>
        <v>0.022204995266451383</v>
      </c>
      <c r="N18" s="196">
        <v>1918.0430000000001</v>
      </c>
      <c r="O18" s="195">
        <v>43.69200000000002</v>
      </c>
      <c r="P18" s="195">
        <f t="shared" si="14"/>
        <v>1961.7350000000001</v>
      </c>
      <c r="Q18" s="194">
        <f t="shared" si="15"/>
        <v>0.22862007355733582</v>
      </c>
    </row>
    <row r="19" spans="1:17" s="186" customFormat="1" ht="18" customHeight="1">
      <c r="A19" s="200" t="s">
        <v>219</v>
      </c>
      <c r="B19" s="199">
        <v>247.205</v>
      </c>
      <c r="C19" s="195">
        <v>0</v>
      </c>
      <c r="D19" s="195">
        <f t="shared" si="8"/>
        <v>247.205</v>
      </c>
      <c r="E19" s="198">
        <f t="shared" si="9"/>
        <v>0.02017401037749038</v>
      </c>
      <c r="F19" s="196">
        <v>138.99</v>
      </c>
      <c r="G19" s="195">
        <v>0.6799999999999999</v>
      </c>
      <c r="H19" s="195">
        <f t="shared" si="10"/>
        <v>139.67000000000002</v>
      </c>
      <c r="I19" s="197">
        <f t="shared" si="11"/>
        <v>0.7699219589031288</v>
      </c>
      <c r="J19" s="196">
        <v>1891.7239999999997</v>
      </c>
      <c r="K19" s="195">
        <v>12.129999999999999</v>
      </c>
      <c r="L19" s="195">
        <f t="shared" si="12"/>
        <v>1903.8539999999998</v>
      </c>
      <c r="M19" s="197">
        <f t="shared" si="13"/>
        <v>0.01753987033504086</v>
      </c>
      <c r="N19" s="196">
        <v>1917.2190000000005</v>
      </c>
      <c r="O19" s="195">
        <v>6.708999999999998</v>
      </c>
      <c r="P19" s="195">
        <f t="shared" si="14"/>
        <v>1923.9280000000006</v>
      </c>
      <c r="Q19" s="194">
        <f t="shared" si="15"/>
        <v>-0.010433862389861104</v>
      </c>
    </row>
    <row r="20" spans="1:17" s="186" customFormat="1" ht="18" customHeight="1">
      <c r="A20" s="200" t="s">
        <v>227</v>
      </c>
      <c r="B20" s="199">
        <v>217.003</v>
      </c>
      <c r="C20" s="195">
        <v>0.05</v>
      </c>
      <c r="D20" s="195">
        <f t="shared" si="8"/>
        <v>217.053</v>
      </c>
      <c r="E20" s="198">
        <f t="shared" si="9"/>
        <v>0.017713353186486595</v>
      </c>
      <c r="F20" s="196">
        <v>110.297</v>
      </c>
      <c r="G20" s="195"/>
      <c r="H20" s="195">
        <f t="shared" si="10"/>
        <v>110.297</v>
      </c>
      <c r="I20" s="197">
        <f t="shared" si="11"/>
        <v>0.9678957723238166</v>
      </c>
      <c r="J20" s="196">
        <v>1325.5620000000001</v>
      </c>
      <c r="K20" s="195">
        <v>0.07</v>
      </c>
      <c r="L20" s="195">
        <f t="shared" si="12"/>
        <v>1325.632</v>
      </c>
      <c r="M20" s="197">
        <f t="shared" si="13"/>
        <v>0.01221281326823427</v>
      </c>
      <c r="N20" s="196">
        <v>1382.356</v>
      </c>
      <c r="O20" s="195">
        <v>0.5</v>
      </c>
      <c r="P20" s="195">
        <f t="shared" si="14"/>
        <v>1382.856</v>
      </c>
      <c r="Q20" s="194">
        <f t="shared" si="15"/>
        <v>-0.04138102593473214</v>
      </c>
    </row>
    <row r="21" spans="1:17" s="186" customFormat="1" ht="18" customHeight="1">
      <c r="A21" s="200" t="s">
        <v>225</v>
      </c>
      <c r="B21" s="199">
        <v>139.873</v>
      </c>
      <c r="C21" s="195">
        <v>7.300000000000001</v>
      </c>
      <c r="D21" s="195">
        <f t="shared" si="8"/>
        <v>147.173</v>
      </c>
      <c r="E21" s="198">
        <f t="shared" si="9"/>
        <v>0.01201055653925443</v>
      </c>
      <c r="F21" s="196">
        <v>132.091</v>
      </c>
      <c r="G21" s="195">
        <v>0.001</v>
      </c>
      <c r="H21" s="195">
        <f t="shared" si="10"/>
        <v>132.092</v>
      </c>
      <c r="I21" s="197">
        <f t="shared" si="11"/>
        <v>0.11417042667231914</v>
      </c>
      <c r="J21" s="196">
        <v>1175.58</v>
      </c>
      <c r="K21" s="195">
        <v>29.130000000000003</v>
      </c>
      <c r="L21" s="195">
        <f t="shared" si="12"/>
        <v>1204.71</v>
      </c>
      <c r="M21" s="197">
        <f t="shared" si="13"/>
        <v>0.011098780259057193</v>
      </c>
      <c r="N21" s="196">
        <v>1147.1819999999998</v>
      </c>
      <c r="O21" s="195">
        <v>25.059000000000005</v>
      </c>
      <c r="P21" s="195">
        <f t="shared" si="14"/>
        <v>1172.2409999999998</v>
      </c>
      <c r="Q21" s="194">
        <f t="shared" si="15"/>
        <v>0.027698229289028653</v>
      </c>
    </row>
    <row r="22" spans="1:17" s="186" customFormat="1" ht="18" customHeight="1">
      <c r="A22" s="200" t="s">
        <v>226</v>
      </c>
      <c r="B22" s="199">
        <v>106.78</v>
      </c>
      <c r="C22" s="195">
        <v>14.018999999999998</v>
      </c>
      <c r="D22" s="195">
        <f t="shared" si="8"/>
        <v>120.799</v>
      </c>
      <c r="E22" s="198">
        <f t="shared" si="9"/>
        <v>0.009858215972939302</v>
      </c>
      <c r="F22" s="196">
        <v>84.46000000000001</v>
      </c>
      <c r="G22" s="195">
        <v>12.034</v>
      </c>
      <c r="H22" s="195">
        <f t="shared" si="10"/>
        <v>96.49400000000001</v>
      </c>
      <c r="I22" s="197">
        <f t="shared" si="11"/>
        <v>0.2518809459655522</v>
      </c>
      <c r="J22" s="196">
        <v>909.1809999999999</v>
      </c>
      <c r="K22" s="195">
        <v>124.99200000000005</v>
      </c>
      <c r="L22" s="195">
        <f t="shared" si="12"/>
        <v>1034.173</v>
      </c>
      <c r="M22" s="197">
        <f t="shared" si="13"/>
        <v>0.009527653025914913</v>
      </c>
      <c r="N22" s="196">
        <v>904.4149999999998</v>
      </c>
      <c r="O22" s="195">
        <v>165.20900000000006</v>
      </c>
      <c r="P22" s="195">
        <f t="shared" si="14"/>
        <v>1069.6239999999998</v>
      </c>
      <c r="Q22" s="194">
        <f t="shared" si="15"/>
        <v>-0.033143422361502584</v>
      </c>
    </row>
    <row r="23" spans="1:17" s="186" customFormat="1" ht="18" customHeight="1">
      <c r="A23" s="200" t="s">
        <v>238</v>
      </c>
      <c r="B23" s="199">
        <v>75.08699999999999</v>
      </c>
      <c r="C23" s="195">
        <v>35.004999999999995</v>
      </c>
      <c r="D23" s="195">
        <f t="shared" si="8"/>
        <v>110.09199999999998</v>
      </c>
      <c r="E23" s="198">
        <f t="shared" si="9"/>
        <v>0.00898443458052495</v>
      </c>
      <c r="F23" s="196">
        <v>41.938</v>
      </c>
      <c r="G23" s="195">
        <v>49.33</v>
      </c>
      <c r="H23" s="195">
        <f t="shared" si="10"/>
        <v>91.268</v>
      </c>
      <c r="I23" s="197">
        <f t="shared" si="11"/>
        <v>0.20624972608143044</v>
      </c>
      <c r="J23" s="196">
        <v>503.12700000000007</v>
      </c>
      <c r="K23" s="195">
        <v>277.924</v>
      </c>
      <c r="L23" s="195">
        <f t="shared" si="12"/>
        <v>781.051</v>
      </c>
      <c r="M23" s="197">
        <f t="shared" si="13"/>
        <v>0.007195684787307219</v>
      </c>
      <c r="N23" s="196">
        <v>403.5630000000001</v>
      </c>
      <c r="O23" s="195">
        <v>321.81</v>
      </c>
      <c r="P23" s="195">
        <f t="shared" si="14"/>
        <v>725.373</v>
      </c>
      <c r="Q23" s="194">
        <f t="shared" si="15"/>
        <v>0.07675775083991265</v>
      </c>
    </row>
    <row r="24" spans="1:17" s="186" customFormat="1" ht="18" customHeight="1">
      <c r="A24" s="200" t="s">
        <v>223</v>
      </c>
      <c r="B24" s="199">
        <v>95.736</v>
      </c>
      <c r="C24" s="195">
        <v>0.21</v>
      </c>
      <c r="D24" s="195">
        <f t="shared" si="8"/>
        <v>95.946</v>
      </c>
      <c r="E24" s="198">
        <f t="shared" si="9"/>
        <v>0.007830001819051765</v>
      </c>
      <c r="F24" s="196">
        <v>110.21900000000001</v>
      </c>
      <c r="G24" s="195">
        <v>0.15</v>
      </c>
      <c r="H24" s="195">
        <f t="shared" si="10"/>
        <v>110.36900000000001</v>
      </c>
      <c r="I24" s="197">
        <f t="shared" si="11"/>
        <v>-0.13067981045402255</v>
      </c>
      <c r="J24" s="196">
        <v>1070.9979999999996</v>
      </c>
      <c r="K24" s="195">
        <v>3.405</v>
      </c>
      <c r="L24" s="195">
        <f t="shared" si="12"/>
        <v>1074.4029999999996</v>
      </c>
      <c r="M24" s="197">
        <f t="shared" si="13"/>
        <v>0.009898284903978403</v>
      </c>
      <c r="N24" s="196">
        <v>1020.3559999999997</v>
      </c>
      <c r="O24" s="195">
        <v>2.9619999999999993</v>
      </c>
      <c r="P24" s="195">
        <f t="shared" si="14"/>
        <v>1023.3179999999996</v>
      </c>
      <c r="Q24" s="194">
        <f t="shared" si="15"/>
        <v>0.0499209434408463</v>
      </c>
    </row>
    <row r="25" spans="1:17" s="186" customFormat="1" ht="18" customHeight="1">
      <c r="A25" s="200" t="s">
        <v>228</v>
      </c>
      <c r="B25" s="199">
        <v>95.22</v>
      </c>
      <c r="C25" s="195">
        <v>0.55</v>
      </c>
      <c r="D25" s="195">
        <f t="shared" si="8"/>
        <v>95.77</v>
      </c>
      <c r="E25" s="198">
        <f t="shared" si="9"/>
        <v>0.007815638736482892</v>
      </c>
      <c r="F25" s="196">
        <v>85.86</v>
      </c>
      <c r="G25" s="195">
        <v>0.101</v>
      </c>
      <c r="H25" s="195">
        <f t="shared" si="10"/>
        <v>85.961</v>
      </c>
      <c r="I25" s="197">
        <f t="shared" si="11"/>
        <v>0.11410988704179803</v>
      </c>
      <c r="J25" s="196">
        <v>719.6319999999998</v>
      </c>
      <c r="K25" s="195">
        <v>1.155</v>
      </c>
      <c r="L25" s="195">
        <f t="shared" si="12"/>
        <v>720.7869999999998</v>
      </c>
      <c r="M25" s="197">
        <f t="shared" si="13"/>
        <v>0.006640483208892642</v>
      </c>
      <c r="N25" s="196">
        <v>674.8140000000001</v>
      </c>
      <c r="O25" s="195">
        <v>8.032999999999998</v>
      </c>
      <c r="P25" s="195">
        <f t="shared" si="14"/>
        <v>682.8470000000001</v>
      </c>
      <c r="Q25" s="194">
        <f t="shared" si="15"/>
        <v>0.055561494741867</v>
      </c>
    </row>
    <row r="26" spans="1:17" s="186" customFormat="1" ht="18" customHeight="1">
      <c r="A26" s="200" t="s">
        <v>239</v>
      </c>
      <c r="B26" s="199">
        <v>80.984</v>
      </c>
      <c r="C26" s="195">
        <v>0</v>
      </c>
      <c r="D26" s="195">
        <f t="shared" si="8"/>
        <v>80.984</v>
      </c>
      <c r="E26" s="198">
        <f t="shared" si="9"/>
        <v>0.006608976583850168</v>
      </c>
      <c r="F26" s="196">
        <v>71.58200000000001</v>
      </c>
      <c r="G26" s="195"/>
      <c r="H26" s="195">
        <f t="shared" si="10"/>
        <v>71.58200000000001</v>
      </c>
      <c r="I26" s="197">
        <f t="shared" si="11"/>
        <v>0.13134586907323054</v>
      </c>
      <c r="J26" s="196">
        <v>655.7769999999999</v>
      </c>
      <c r="K26" s="195">
        <v>0.07</v>
      </c>
      <c r="L26" s="195">
        <f t="shared" si="12"/>
        <v>655.847</v>
      </c>
      <c r="M26" s="197">
        <f t="shared" si="13"/>
        <v>0.006042202469110311</v>
      </c>
      <c r="N26" s="196">
        <v>285.035</v>
      </c>
      <c r="O26" s="195">
        <v>0.1</v>
      </c>
      <c r="P26" s="195">
        <f t="shared" si="14"/>
        <v>285.13500000000005</v>
      </c>
      <c r="Q26" s="194">
        <f t="shared" si="15"/>
        <v>1.3001280095393404</v>
      </c>
    </row>
    <row r="27" spans="1:17" s="186" customFormat="1" ht="18" customHeight="1">
      <c r="A27" s="200" t="s">
        <v>250</v>
      </c>
      <c r="B27" s="199">
        <v>79.476</v>
      </c>
      <c r="C27" s="195">
        <v>0</v>
      </c>
      <c r="D27" s="195">
        <f t="shared" si="8"/>
        <v>79.476</v>
      </c>
      <c r="E27" s="198">
        <f t="shared" si="9"/>
        <v>0.006485911080930504</v>
      </c>
      <c r="F27" s="196">
        <v>95.805</v>
      </c>
      <c r="G27" s="195">
        <v>0.909</v>
      </c>
      <c r="H27" s="195">
        <f t="shared" si="10"/>
        <v>96.71400000000001</v>
      </c>
      <c r="I27" s="197">
        <f t="shared" si="11"/>
        <v>-0.1782368633289908</v>
      </c>
      <c r="J27" s="196">
        <v>629.9020000000002</v>
      </c>
      <c r="K27" s="195">
        <v>30.563</v>
      </c>
      <c r="L27" s="195">
        <f t="shared" si="12"/>
        <v>660.4650000000001</v>
      </c>
      <c r="M27" s="197">
        <f t="shared" si="13"/>
        <v>0.006084747286731421</v>
      </c>
      <c r="N27" s="196">
        <v>853.1900000000003</v>
      </c>
      <c r="O27" s="195">
        <v>39.22</v>
      </c>
      <c r="P27" s="195">
        <f t="shared" si="14"/>
        <v>892.4100000000003</v>
      </c>
      <c r="Q27" s="194">
        <f t="shared" si="15"/>
        <v>-0.2599085622079539</v>
      </c>
    </row>
    <row r="28" spans="1:17" s="186" customFormat="1" ht="18" customHeight="1">
      <c r="A28" s="200" t="s">
        <v>222</v>
      </c>
      <c r="B28" s="199">
        <v>70.518</v>
      </c>
      <c r="C28" s="195">
        <v>0</v>
      </c>
      <c r="D28" s="195">
        <f aca="true" t="shared" si="16" ref="D28:D36">C28+B28</f>
        <v>70.518</v>
      </c>
      <c r="E28" s="198">
        <f aca="true" t="shared" si="17" ref="E28:E36">D28/$D$8</f>
        <v>0.005754862821544331</v>
      </c>
      <c r="F28" s="196">
        <v>44.362</v>
      </c>
      <c r="G28" s="195"/>
      <c r="H28" s="195">
        <f aca="true" t="shared" si="18" ref="H28:H36">G28+F28</f>
        <v>44.362</v>
      </c>
      <c r="I28" s="197">
        <f aca="true" t="shared" si="19" ref="I28:I36">(D28/H28-1)</f>
        <v>0.5896037148911231</v>
      </c>
      <c r="J28" s="196">
        <v>507.18999999999994</v>
      </c>
      <c r="K28" s="195">
        <v>0.126</v>
      </c>
      <c r="L28" s="195">
        <f aca="true" t="shared" si="20" ref="L28:L36">K28+J28</f>
        <v>507.3159999999999</v>
      </c>
      <c r="M28" s="197">
        <f aca="true" t="shared" si="21" ref="M28:M36">(L28/$L$8)</f>
        <v>0.004673812623705172</v>
      </c>
      <c r="N28" s="196">
        <v>265.677</v>
      </c>
      <c r="O28" s="195">
        <v>1.031</v>
      </c>
      <c r="P28" s="195">
        <f aca="true" t="shared" si="22" ref="P28:P36">O28+N28</f>
        <v>266.708</v>
      </c>
      <c r="Q28" s="194">
        <f aca="true" t="shared" si="23" ref="Q28:Q36">(L28/P28-1)</f>
        <v>0.902140168273917</v>
      </c>
    </row>
    <row r="29" spans="1:17" s="186" customFormat="1" ht="18" customHeight="1">
      <c r="A29" s="200" t="s">
        <v>236</v>
      </c>
      <c r="B29" s="199">
        <v>56.21</v>
      </c>
      <c r="C29" s="195">
        <v>0</v>
      </c>
      <c r="D29" s="195">
        <f t="shared" si="16"/>
        <v>56.21</v>
      </c>
      <c r="E29" s="198">
        <f t="shared" si="17"/>
        <v>0.004587209495433888</v>
      </c>
      <c r="F29" s="196">
        <v>30.172</v>
      </c>
      <c r="G29" s="195">
        <v>1.2019999999999997</v>
      </c>
      <c r="H29" s="195">
        <f t="shared" si="18"/>
        <v>31.374</v>
      </c>
      <c r="I29" s="197">
        <f t="shared" si="19"/>
        <v>0.7916108879964303</v>
      </c>
      <c r="J29" s="196">
        <v>294.91700000000003</v>
      </c>
      <c r="K29" s="195">
        <v>26.558</v>
      </c>
      <c r="L29" s="195">
        <f t="shared" si="20"/>
        <v>321.475</v>
      </c>
      <c r="M29" s="197">
        <f t="shared" si="21"/>
        <v>0.0029616923440333454</v>
      </c>
      <c r="N29" s="196">
        <v>263.681</v>
      </c>
      <c r="O29" s="195">
        <v>29.754000000000005</v>
      </c>
      <c r="P29" s="195">
        <f t="shared" si="22"/>
        <v>293.435</v>
      </c>
      <c r="Q29" s="194">
        <f t="shared" si="23"/>
        <v>0.0955577896297306</v>
      </c>
    </row>
    <row r="30" spans="1:17" s="186" customFormat="1" ht="18" customHeight="1">
      <c r="A30" s="200" t="s">
        <v>235</v>
      </c>
      <c r="B30" s="199">
        <v>50.224</v>
      </c>
      <c r="C30" s="195">
        <v>1.3439999999999999</v>
      </c>
      <c r="D30" s="195">
        <f t="shared" si="16"/>
        <v>51.568</v>
      </c>
      <c r="E30" s="198">
        <f t="shared" si="17"/>
        <v>0.004208383192679856</v>
      </c>
      <c r="F30" s="196">
        <v>47.11</v>
      </c>
      <c r="G30" s="195">
        <v>2.929</v>
      </c>
      <c r="H30" s="195">
        <f t="shared" si="18"/>
        <v>50.039</v>
      </c>
      <c r="I30" s="197">
        <f t="shared" si="19"/>
        <v>0.030556166190371492</v>
      </c>
      <c r="J30" s="196">
        <v>314.677</v>
      </c>
      <c r="K30" s="195">
        <v>22.060999999999996</v>
      </c>
      <c r="L30" s="195">
        <f t="shared" si="20"/>
        <v>336.738</v>
      </c>
      <c r="M30" s="197">
        <f t="shared" si="21"/>
        <v>0.0031023076648109514</v>
      </c>
      <c r="N30" s="196">
        <v>336.658</v>
      </c>
      <c r="O30" s="195">
        <v>48.42900000000002</v>
      </c>
      <c r="P30" s="195">
        <f t="shared" si="22"/>
        <v>385.08700000000005</v>
      </c>
      <c r="Q30" s="194">
        <f t="shared" si="23"/>
        <v>-0.1255534463640685</v>
      </c>
    </row>
    <row r="31" spans="1:17" s="186" customFormat="1" ht="18" customHeight="1">
      <c r="A31" s="200" t="s">
        <v>254</v>
      </c>
      <c r="B31" s="199">
        <v>49.506</v>
      </c>
      <c r="C31" s="195">
        <v>0.18</v>
      </c>
      <c r="D31" s="195">
        <f t="shared" si="16"/>
        <v>49.686</v>
      </c>
      <c r="E31" s="198">
        <f t="shared" si="17"/>
        <v>0.004054796139301336</v>
      </c>
      <c r="F31" s="196">
        <v>38.863</v>
      </c>
      <c r="G31" s="195"/>
      <c r="H31" s="195">
        <f t="shared" si="18"/>
        <v>38.863</v>
      </c>
      <c r="I31" s="197">
        <f t="shared" si="19"/>
        <v>0.27849110979594993</v>
      </c>
      <c r="J31" s="196">
        <v>404.6089999999999</v>
      </c>
      <c r="K31" s="195">
        <v>0.8499999999999999</v>
      </c>
      <c r="L31" s="195">
        <f t="shared" si="20"/>
        <v>405.45899999999995</v>
      </c>
      <c r="M31" s="197">
        <f t="shared" si="21"/>
        <v>0.0037354220891808567</v>
      </c>
      <c r="N31" s="196">
        <v>337.555</v>
      </c>
      <c r="O31" s="195">
        <v>0.1</v>
      </c>
      <c r="P31" s="195">
        <f t="shared" si="22"/>
        <v>337.65500000000003</v>
      </c>
      <c r="Q31" s="194">
        <f t="shared" si="23"/>
        <v>0.20080851756970852</v>
      </c>
    </row>
    <row r="32" spans="1:17" s="186" customFormat="1" ht="18" customHeight="1">
      <c r="A32" s="200" t="s">
        <v>230</v>
      </c>
      <c r="B32" s="199">
        <v>44.039</v>
      </c>
      <c r="C32" s="195">
        <v>2.4459999999999997</v>
      </c>
      <c r="D32" s="195">
        <f t="shared" si="16"/>
        <v>46.485</v>
      </c>
      <c r="E32" s="198">
        <f t="shared" si="17"/>
        <v>0.003793567575079955</v>
      </c>
      <c r="F32" s="196">
        <v>39.016</v>
      </c>
      <c r="G32" s="195">
        <v>5.502</v>
      </c>
      <c r="H32" s="195">
        <f t="shared" si="18"/>
        <v>44.518</v>
      </c>
      <c r="I32" s="197">
        <f t="shared" si="19"/>
        <v>0.044184374859607356</v>
      </c>
      <c r="J32" s="196">
        <v>461.53399999999993</v>
      </c>
      <c r="K32" s="195">
        <v>54.964999999999996</v>
      </c>
      <c r="L32" s="195">
        <f t="shared" si="20"/>
        <v>516.4989999999999</v>
      </c>
      <c r="M32" s="197">
        <f t="shared" si="21"/>
        <v>0.004758413979316832</v>
      </c>
      <c r="N32" s="196">
        <v>363.456</v>
      </c>
      <c r="O32" s="195">
        <v>47.05299999999999</v>
      </c>
      <c r="P32" s="195">
        <f t="shared" si="22"/>
        <v>410.509</v>
      </c>
      <c r="Q32" s="194">
        <f t="shared" si="23"/>
        <v>0.25819165962256596</v>
      </c>
    </row>
    <row r="33" spans="1:17" s="186" customFormat="1" ht="18" customHeight="1">
      <c r="A33" s="200" t="s">
        <v>232</v>
      </c>
      <c r="B33" s="199">
        <v>2.445</v>
      </c>
      <c r="C33" s="195">
        <v>40</v>
      </c>
      <c r="D33" s="195">
        <f t="shared" si="16"/>
        <v>42.445</v>
      </c>
      <c r="E33" s="198">
        <f t="shared" si="17"/>
        <v>0.0034638695433853645</v>
      </c>
      <c r="F33" s="196">
        <v>58.244</v>
      </c>
      <c r="G33" s="195">
        <v>65.34800000000001</v>
      </c>
      <c r="H33" s="195">
        <f t="shared" si="18"/>
        <v>123.59200000000001</v>
      </c>
      <c r="I33" s="197">
        <f t="shared" si="19"/>
        <v>-0.6565716227587546</v>
      </c>
      <c r="J33" s="196">
        <v>388.90099999999995</v>
      </c>
      <c r="K33" s="195">
        <v>531.555</v>
      </c>
      <c r="L33" s="195">
        <f t="shared" si="20"/>
        <v>920.4559999999999</v>
      </c>
      <c r="M33" s="197">
        <f t="shared" si="21"/>
        <v>0.008479998408024127</v>
      </c>
      <c r="N33" s="196">
        <v>536.854</v>
      </c>
      <c r="O33" s="195">
        <v>482.5570000000001</v>
      </c>
      <c r="P33" s="195">
        <f t="shared" si="22"/>
        <v>1019.4110000000001</v>
      </c>
      <c r="Q33" s="194">
        <f t="shared" si="23"/>
        <v>-0.09707075948758659</v>
      </c>
    </row>
    <row r="34" spans="1:17" s="186" customFormat="1" ht="18" customHeight="1">
      <c r="A34" s="200" t="s">
        <v>244</v>
      </c>
      <c r="B34" s="199">
        <v>40.185</v>
      </c>
      <c r="C34" s="195">
        <v>0</v>
      </c>
      <c r="D34" s="195">
        <f t="shared" si="16"/>
        <v>40.185</v>
      </c>
      <c r="E34" s="198">
        <f t="shared" si="17"/>
        <v>0.003279434505853243</v>
      </c>
      <c r="F34" s="196">
        <v>46.604</v>
      </c>
      <c r="G34" s="195"/>
      <c r="H34" s="195">
        <f t="shared" si="18"/>
        <v>46.604</v>
      </c>
      <c r="I34" s="197">
        <f t="shared" si="19"/>
        <v>-0.1377349583726718</v>
      </c>
      <c r="J34" s="196">
        <v>310.01500000000004</v>
      </c>
      <c r="K34" s="195">
        <v>8.343</v>
      </c>
      <c r="L34" s="195">
        <f t="shared" si="20"/>
        <v>318.35800000000006</v>
      </c>
      <c r="M34" s="197">
        <f t="shared" si="21"/>
        <v>0.0029329759740625797</v>
      </c>
      <c r="N34" s="196">
        <v>407.3599999999999</v>
      </c>
      <c r="O34" s="195">
        <v>25.224999999999998</v>
      </c>
      <c r="P34" s="195">
        <f t="shared" si="22"/>
        <v>432.5849999999999</v>
      </c>
      <c r="Q34" s="194">
        <f t="shared" si="23"/>
        <v>-0.264056774969081</v>
      </c>
    </row>
    <row r="35" spans="1:17" s="186" customFormat="1" ht="18" customHeight="1">
      <c r="A35" s="200" t="s">
        <v>247</v>
      </c>
      <c r="B35" s="199">
        <v>18.247</v>
      </c>
      <c r="C35" s="195">
        <v>14.075000000000001</v>
      </c>
      <c r="D35" s="195">
        <f t="shared" si="16"/>
        <v>32.322</v>
      </c>
      <c r="E35" s="198">
        <f t="shared" si="17"/>
        <v>0.002637747470404094</v>
      </c>
      <c r="F35" s="196">
        <v>18.277</v>
      </c>
      <c r="G35" s="195">
        <v>2.945999999999999</v>
      </c>
      <c r="H35" s="195">
        <f t="shared" si="18"/>
        <v>21.223</v>
      </c>
      <c r="I35" s="197">
        <f t="shared" si="19"/>
        <v>0.5229703623427415</v>
      </c>
      <c r="J35" s="196">
        <v>164.07100000000005</v>
      </c>
      <c r="K35" s="195">
        <v>115.25800000000002</v>
      </c>
      <c r="L35" s="195">
        <f t="shared" si="20"/>
        <v>279.32900000000006</v>
      </c>
      <c r="M35" s="197">
        <f t="shared" si="21"/>
        <v>0.002573408696684005</v>
      </c>
      <c r="N35" s="196">
        <v>178.13600000000002</v>
      </c>
      <c r="O35" s="195">
        <v>35.888000000000005</v>
      </c>
      <c r="P35" s="195">
        <f t="shared" si="22"/>
        <v>214.02400000000003</v>
      </c>
      <c r="Q35" s="194">
        <f t="shared" si="23"/>
        <v>0.305129331289949</v>
      </c>
    </row>
    <row r="36" spans="1:17" s="186" customFormat="1" ht="18" customHeight="1">
      <c r="A36" s="200" t="s">
        <v>257</v>
      </c>
      <c r="B36" s="199">
        <v>9.801</v>
      </c>
      <c r="C36" s="195">
        <v>21.453000000000003</v>
      </c>
      <c r="D36" s="195">
        <f t="shared" si="16"/>
        <v>31.254000000000005</v>
      </c>
      <c r="E36" s="198">
        <f t="shared" si="17"/>
        <v>0.0025505896739066135</v>
      </c>
      <c r="F36" s="196">
        <v>0.42600000000000005</v>
      </c>
      <c r="G36" s="195">
        <v>30.886000000000003</v>
      </c>
      <c r="H36" s="195">
        <f t="shared" si="18"/>
        <v>31.312</v>
      </c>
      <c r="I36" s="197">
        <f t="shared" si="19"/>
        <v>-0.0018523249872252068</v>
      </c>
      <c r="J36" s="196">
        <v>22.903</v>
      </c>
      <c r="K36" s="195">
        <v>211.25499999999997</v>
      </c>
      <c r="L36" s="195">
        <f t="shared" si="20"/>
        <v>234.15799999999996</v>
      </c>
      <c r="M36" s="197">
        <f t="shared" si="21"/>
        <v>0.002157256259099961</v>
      </c>
      <c r="N36" s="196">
        <v>2.2070000000000003</v>
      </c>
      <c r="O36" s="195">
        <v>249.666</v>
      </c>
      <c r="P36" s="195">
        <f t="shared" si="22"/>
        <v>251.873</v>
      </c>
      <c r="Q36" s="194">
        <f t="shared" si="23"/>
        <v>-0.07033306467942191</v>
      </c>
    </row>
    <row r="37" spans="1:17" s="186" customFormat="1" ht="18" customHeight="1">
      <c r="A37" s="200" t="s">
        <v>260</v>
      </c>
      <c r="B37" s="199">
        <v>25.55</v>
      </c>
      <c r="C37" s="195">
        <v>4.796</v>
      </c>
      <c r="D37" s="195">
        <f aca="true" t="shared" si="24" ref="D37:D44">C37+B37</f>
        <v>30.346</v>
      </c>
      <c r="E37" s="198">
        <f aca="true" t="shared" si="25" ref="E37:E44">D37/$D$8</f>
        <v>0.002476489225199017</v>
      </c>
      <c r="F37" s="196">
        <v>29.543</v>
      </c>
      <c r="G37" s="195"/>
      <c r="H37" s="195">
        <f aca="true" t="shared" si="26" ref="H37:H44">G37+F37</f>
        <v>29.543</v>
      </c>
      <c r="I37" s="197">
        <f aca="true" t="shared" si="27" ref="I37:I44">(D37/H37-1)</f>
        <v>0.02718071962901547</v>
      </c>
      <c r="J37" s="196">
        <v>223.65</v>
      </c>
      <c r="K37" s="195">
        <v>16.272</v>
      </c>
      <c r="L37" s="195">
        <f aca="true" t="shared" si="28" ref="L37:L44">K37+J37</f>
        <v>239.922</v>
      </c>
      <c r="M37" s="197">
        <f aca="true" t="shared" si="29" ref="M37:M44">(L37/$L$8)</f>
        <v>0.0022103589721289936</v>
      </c>
      <c r="N37" s="196">
        <v>234.27600000000004</v>
      </c>
      <c r="O37" s="195">
        <v>74.792</v>
      </c>
      <c r="P37" s="195">
        <f aca="true" t="shared" si="30" ref="P37:P44">O37+N37</f>
        <v>309.06800000000004</v>
      </c>
      <c r="Q37" s="194">
        <f aca="true" t="shared" si="31" ref="Q37:Q44">(L37/P37-1)</f>
        <v>-0.22372422897226507</v>
      </c>
    </row>
    <row r="38" spans="1:17" s="186" customFormat="1" ht="18" customHeight="1">
      <c r="A38" s="200" t="s">
        <v>258</v>
      </c>
      <c r="B38" s="199">
        <v>21.995</v>
      </c>
      <c r="C38" s="195">
        <v>5.51</v>
      </c>
      <c r="D38" s="195">
        <f t="shared" si="24"/>
        <v>27.505000000000003</v>
      </c>
      <c r="E38" s="198">
        <f t="shared" si="25"/>
        <v>0.002244639693504876</v>
      </c>
      <c r="F38" s="196">
        <v>7.933999999999999</v>
      </c>
      <c r="G38" s="195">
        <v>0.2</v>
      </c>
      <c r="H38" s="195">
        <f t="shared" si="26"/>
        <v>8.133999999999999</v>
      </c>
      <c r="I38" s="197">
        <f t="shared" si="27"/>
        <v>2.3814851241701507</v>
      </c>
      <c r="J38" s="196">
        <v>116.41400000000002</v>
      </c>
      <c r="K38" s="195">
        <v>14.559000000000001</v>
      </c>
      <c r="L38" s="195">
        <f t="shared" si="28"/>
        <v>130.973</v>
      </c>
      <c r="M38" s="197">
        <f t="shared" si="29"/>
        <v>0.0012066310953420308</v>
      </c>
      <c r="N38" s="196">
        <v>87.13500000000002</v>
      </c>
      <c r="O38" s="195">
        <v>0.915</v>
      </c>
      <c r="P38" s="195">
        <f t="shared" si="30"/>
        <v>88.05000000000003</v>
      </c>
      <c r="Q38" s="194">
        <f t="shared" si="31"/>
        <v>0.48748438387279935</v>
      </c>
    </row>
    <row r="39" spans="1:17" s="186" customFormat="1" ht="18" customHeight="1">
      <c r="A39" s="200" t="s">
        <v>242</v>
      </c>
      <c r="B39" s="199">
        <v>24.413999999999998</v>
      </c>
      <c r="C39" s="195">
        <v>0</v>
      </c>
      <c r="D39" s="195">
        <f t="shared" si="24"/>
        <v>24.413999999999998</v>
      </c>
      <c r="E39" s="198">
        <f t="shared" si="25"/>
        <v>0.00199238805588904</v>
      </c>
      <c r="F39" s="196">
        <v>12.645</v>
      </c>
      <c r="G39" s="195"/>
      <c r="H39" s="195">
        <f t="shared" si="26"/>
        <v>12.645</v>
      </c>
      <c r="I39" s="197">
        <f t="shared" si="27"/>
        <v>0.9307236061684458</v>
      </c>
      <c r="J39" s="196">
        <v>165.812</v>
      </c>
      <c r="K39" s="195">
        <v>3.912</v>
      </c>
      <c r="L39" s="195">
        <f t="shared" si="28"/>
        <v>169.72400000000002</v>
      </c>
      <c r="M39" s="197">
        <f t="shared" si="29"/>
        <v>0.0015636372078659787</v>
      </c>
      <c r="N39" s="196">
        <v>122.96599999999997</v>
      </c>
      <c r="O39" s="195">
        <v>3.8169999999999997</v>
      </c>
      <c r="P39" s="195">
        <f t="shared" si="30"/>
        <v>126.78299999999996</v>
      </c>
      <c r="Q39" s="194">
        <f t="shared" si="31"/>
        <v>0.3386968284391447</v>
      </c>
    </row>
    <row r="40" spans="1:17" s="186" customFormat="1" ht="18" customHeight="1">
      <c r="A40" s="200" t="s">
        <v>246</v>
      </c>
      <c r="B40" s="199">
        <v>20.248</v>
      </c>
      <c r="C40" s="195">
        <v>3.651</v>
      </c>
      <c r="D40" s="195">
        <f t="shared" si="24"/>
        <v>23.899</v>
      </c>
      <c r="E40" s="198">
        <f t="shared" si="25"/>
        <v>0.0019503597176903484</v>
      </c>
      <c r="F40" s="196">
        <v>16.488</v>
      </c>
      <c r="G40" s="195">
        <v>1.4020000000000001</v>
      </c>
      <c r="H40" s="195">
        <f t="shared" si="26"/>
        <v>17.89</v>
      </c>
      <c r="I40" s="197">
        <f t="shared" si="27"/>
        <v>0.3358859698155394</v>
      </c>
      <c r="J40" s="196">
        <v>159.27900000000002</v>
      </c>
      <c r="K40" s="195">
        <v>12.171999999999999</v>
      </c>
      <c r="L40" s="195">
        <f t="shared" si="28"/>
        <v>171.45100000000002</v>
      </c>
      <c r="M40" s="197">
        <f t="shared" si="29"/>
        <v>0.0015795477535636088</v>
      </c>
      <c r="N40" s="196">
        <v>156.39600000000007</v>
      </c>
      <c r="O40" s="195">
        <v>6.244</v>
      </c>
      <c r="P40" s="195">
        <f t="shared" si="30"/>
        <v>162.64000000000007</v>
      </c>
      <c r="Q40" s="194">
        <f t="shared" si="31"/>
        <v>0.0541748647319229</v>
      </c>
    </row>
    <row r="41" spans="1:17" s="186" customFormat="1" ht="18" customHeight="1">
      <c r="A41" s="200" t="s">
        <v>231</v>
      </c>
      <c r="B41" s="199">
        <v>19.87</v>
      </c>
      <c r="C41" s="195">
        <v>3.2780000000000005</v>
      </c>
      <c r="D41" s="195">
        <f t="shared" si="24"/>
        <v>23.148000000000003</v>
      </c>
      <c r="E41" s="198">
        <f t="shared" si="25"/>
        <v>0.001889071791501577</v>
      </c>
      <c r="F41" s="196">
        <v>35.461</v>
      </c>
      <c r="G41" s="195">
        <v>6.402000000000001</v>
      </c>
      <c r="H41" s="195">
        <f t="shared" si="26"/>
        <v>41.863</v>
      </c>
      <c r="I41" s="197">
        <f t="shared" si="27"/>
        <v>-0.4470534839834698</v>
      </c>
      <c r="J41" s="196">
        <v>257.064</v>
      </c>
      <c r="K41" s="195">
        <v>44.18999999999997</v>
      </c>
      <c r="L41" s="195">
        <f t="shared" si="28"/>
        <v>301.254</v>
      </c>
      <c r="M41" s="197">
        <f t="shared" si="29"/>
        <v>0.002775399845740482</v>
      </c>
      <c r="N41" s="196">
        <v>354.126</v>
      </c>
      <c r="O41" s="195">
        <v>46.77100000000002</v>
      </c>
      <c r="P41" s="195">
        <f t="shared" si="30"/>
        <v>400.897</v>
      </c>
      <c r="Q41" s="194">
        <f t="shared" si="31"/>
        <v>-0.24855012634167872</v>
      </c>
    </row>
    <row r="42" spans="1:17" s="186" customFormat="1" ht="18" customHeight="1">
      <c r="A42" s="200" t="s">
        <v>259</v>
      </c>
      <c r="B42" s="199">
        <v>0.108</v>
      </c>
      <c r="C42" s="195">
        <v>22.1</v>
      </c>
      <c r="D42" s="195">
        <f t="shared" si="24"/>
        <v>22.208000000000002</v>
      </c>
      <c r="E42" s="198">
        <f t="shared" si="25"/>
        <v>0.0018123598732360038</v>
      </c>
      <c r="F42" s="196">
        <v>0.234</v>
      </c>
      <c r="G42" s="195">
        <v>17.561999999999998</v>
      </c>
      <c r="H42" s="195">
        <f t="shared" si="26"/>
        <v>17.796</v>
      </c>
      <c r="I42" s="197">
        <f t="shared" si="27"/>
        <v>0.24792088109687582</v>
      </c>
      <c r="J42" s="196">
        <v>1.383</v>
      </c>
      <c r="K42" s="195">
        <v>165.18200000000002</v>
      </c>
      <c r="L42" s="195">
        <f t="shared" si="28"/>
        <v>166.56500000000003</v>
      </c>
      <c r="M42" s="197">
        <f t="shared" si="29"/>
        <v>0.0015345338993200536</v>
      </c>
      <c r="N42" s="196">
        <v>0.8839999999999999</v>
      </c>
      <c r="O42" s="195">
        <v>153.43500000000003</v>
      </c>
      <c r="P42" s="195">
        <f t="shared" si="30"/>
        <v>154.31900000000002</v>
      </c>
      <c r="Q42" s="194">
        <f t="shared" si="31"/>
        <v>0.0793551020937151</v>
      </c>
    </row>
    <row r="43" spans="1:17" s="186" customFormat="1" ht="18" customHeight="1">
      <c r="A43" s="454" t="s">
        <v>261</v>
      </c>
      <c r="B43" s="455">
        <v>17.389</v>
      </c>
      <c r="C43" s="456">
        <v>3.185</v>
      </c>
      <c r="D43" s="456">
        <f t="shared" si="24"/>
        <v>20.573999999999998</v>
      </c>
      <c r="E43" s="457">
        <f t="shared" si="25"/>
        <v>0.0016790117089318056</v>
      </c>
      <c r="F43" s="458">
        <v>8.171</v>
      </c>
      <c r="G43" s="456">
        <v>0.002</v>
      </c>
      <c r="H43" s="456">
        <f t="shared" si="26"/>
        <v>8.173</v>
      </c>
      <c r="I43" s="459">
        <f t="shared" si="27"/>
        <v>1.5173131041233328</v>
      </c>
      <c r="J43" s="458">
        <v>133.00499999999997</v>
      </c>
      <c r="K43" s="456">
        <v>8.419</v>
      </c>
      <c r="L43" s="456">
        <f t="shared" si="28"/>
        <v>141.42399999999998</v>
      </c>
      <c r="M43" s="459">
        <f t="shared" si="29"/>
        <v>0.0013029143107942196</v>
      </c>
      <c r="N43" s="458">
        <v>81.712</v>
      </c>
      <c r="O43" s="456">
        <v>1.003</v>
      </c>
      <c r="P43" s="456">
        <f t="shared" si="30"/>
        <v>82.715</v>
      </c>
      <c r="Q43" s="460">
        <f t="shared" si="31"/>
        <v>0.7097745269902676</v>
      </c>
    </row>
    <row r="44" spans="1:17" s="186" customFormat="1" ht="18" customHeight="1">
      <c r="A44" s="200" t="s">
        <v>233</v>
      </c>
      <c r="B44" s="199">
        <v>17.915999999999997</v>
      </c>
      <c r="C44" s="195">
        <v>2.285</v>
      </c>
      <c r="D44" s="195">
        <f t="shared" si="24"/>
        <v>20.200999999999997</v>
      </c>
      <c r="E44" s="198">
        <f t="shared" si="25"/>
        <v>0.0016485717668966366</v>
      </c>
      <c r="F44" s="196">
        <v>17.619</v>
      </c>
      <c r="G44" s="195">
        <v>0.402</v>
      </c>
      <c r="H44" s="195">
        <f t="shared" si="26"/>
        <v>18.021</v>
      </c>
      <c r="I44" s="197">
        <f t="shared" si="27"/>
        <v>0.12096997946839783</v>
      </c>
      <c r="J44" s="196">
        <v>169.72</v>
      </c>
      <c r="K44" s="195">
        <v>22.87599999999999</v>
      </c>
      <c r="L44" s="195">
        <f t="shared" si="28"/>
        <v>192.596</v>
      </c>
      <c r="M44" s="197">
        <f t="shared" si="29"/>
        <v>0.0017743529005099811</v>
      </c>
      <c r="N44" s="196">
        <v>187.17200000000005</v>
      </c>
      <c r="O44" s="195">
        <v>5.517</v>
      </c>
      <c r="P44" s="195">
        <f t="shared" si="30"/>
        <v>192.68900000000005</v>
      </c>
      <c r="Q44" s="194">
        <f t="shared" si="31"/>
        <v>-0.0004826430154292183</v>
      </c>
    </row>
    <row r="45" spans="1:17" s="186" customFormat="1" ht="18" customHeight="1">
      <c r="A45" s="200" t="s">
        <v>253</v>
      </c>
      <c r="B45" s="199">
        <v>5.05</v>
      </c>
      <c r="C45" s="195">
        <v>12.6</v>
      </c>
      <c r="D45" s="195">
        <f>C45+B45</f>
        <v>17.65</v>
      </c>
      <c r="E45" s="198">
        <f>D45/$D$8</f>
        <v>0.0014403886780716617</v>
      </c>
      <c r="F45" s="196">
        <v>5.3709999999999996</v>
      </c>
      <c r="G45" s="195">
        <v>8.922</v>
      </c>
      <c r="H45" s="195">
        <f>G45+F45</f>
        <v>14.293</v>
      </c>
      <c r="I45" s="197">
        <f>(D45/H45-1)</f>
        <v>0.23487021618974313</v>
      </c>
      <c r="J45" s="196">
        <v>49.64199999999998</v>
      </c>
      <c r="K45" s="195">
        <v>95.648</v>
      </c>
      <c r="L45" s="195">
        <f>K45+J45</f>
        <v>145.28999999999996</v>
      </c>
      <c r="M45" s="197">
        <f>(L45/$L$8)</f>
        <v>0.0013385310853553296</v>
      </c>
      <c r="N45" s="196">
        <v>61.84400000000001</v>
      </c>
      <c r="O45" s="195">
        <v>104.98099999999998</v>
      </c>
      <c r="P45" s="195">
        <f>O45+N45</f>
        <v>166.825</v>
      </c>
      <c r="Q45" s="194">
        <f>(L45/P45-1)</f>
        <v>-0.12908736700134893</v>
      </c>
    </row>
    <row r="46" spans="1:17" s="186" customFormat="1" ht="18" customHeight="1" thickBot="1">
      <c r="A46" s="478" t="s">
        <v>263</v>
      </c>
      <c r="B46" s="479">
        <v>1294.1599999999999</v>
      </c>
      <c r="C46" s="480">
        <v>992.4749999999996</v>
      </c>
      <c r="D46" s="480">
        <f>C46+B46</f>
        <v>2286.6349999999993</v>
      </c>
      <c r="E46" s="481">
        <f>D46/$D$8</f>
        <v>0.18660867789701946</v>
      </c>
      <c r="F46" s="482">
        <v>1275.563</v>
      </c>
      <c r="G46" s="480">
        <v>864.9349999999986</v>
      </c>
      <c r="H46" s="480">
        <f>G46+F46</f>
        <v>2140.4979999999987</v>
      </c>
      <c r="I46" s="483">
        <f>(D46/H46-1)</f>
        <v>0.06827243006066852</v>
      </c>
      <c r="J46" s="482">
        <v>11498.250000000053</v>
      </c>
      <c r="K46" s="480">
        <v>8552.295000000171</v>
      </c>
      <c r="L46" s="480">
        <f>K46+J46</f>
        <v>20050.545000000224</v>
      </c>
      <c r="M46" s="483">
        <f>(L46/$L$8)</f>
        <v>0.1847221265112271</v>
      </c>
      <c r="N46" s="482">
        <v>11628.396000000042</v>
      </c>
      <c r="O46" s="480">
        <v>7916.012000000461</v>
      </c>
      <c r="P46" s="480">
        <f>O46+N46</f>
        <v>19544.408000000505</v>
      </c>
      <c r="Q46" s="484">
        <f>(L46/P46-1)</f>
        <v>0.02589676801669838</v>
      </c>
    </row>
    <row r="47" ht="15" thickTop="1">
      <c r="A47" s="120" t="s">
        <v>144</v>
      </c>
    </row>
    <row r="48" ht="13.5" customHeight="1">
      <c r="A48" s="120" t="s">
        <v>52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47:Q65536 I47:I65536 I3 Q3">
    <cfRule type="cellIs" priority="4" dxfId="95" operator="lessThan" stopIfTrue="1">
      <formula>0</formula>
    </cfRule>
  </conditionalFormatting>
  <conditionalFormatting sqref="I8:I46 Q8:Q46">
    <cfRule type="cellIs" priority="5" dxfId="95" operator="lessThan">
      <formula>0</formula>
    </cfRule>
    <cfRule type="cellIs" priority="6" dxfId="97" operator="greaterThanOrEqual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T81" sqref="T81:W81"/>
    </sheetView>
  </sheetViews>
  <sheetFormatPr defaultColWidth="8.00390625" defaultRowHeight="15"/>
  <cols>
    <col min="1" max="1" width="20.28125" style="127" customWidth="1"/>
    <col min="2" max="2" width="9.00390625" style="127" customWidth="1"/>
    <col min="3" max="3" width="9.7109375" style="127" bestFit="1" customWidth="1"/>
    <col min="4" max="4" width="8.00390625" style="127" bestFit="1" customWidth="1"/>
    <col min="5" max="5" width="9.7109375" style="127" bestFit="1" customWidth="1"/>
    <col min="6" max="6" width="9.421875" style="127" customWidth="1"/>
    <col min="7" max="7" width="9.421875" style="127" bestFit="1" customWidth="1"/>
    <col min="8" max="8" width="9.28125" style="127" bestFit="1" customWidth="1"/>
    <col min="9" max="9" width="10.7109375" style="127" bestFit="1" customWidth="1"/>
    <col min="10" max="10" width="8.57421875" style="127" customWidth="1"/>
    <col min="11" max="11" width="9.7109375" style="127" bestFit="1" customWidth="1"/>
    <col min="12" max="12" width="9.28125" style="127" bestFit="1" customWidth="1"/>
    <col min="13" max="13" width="10.28125" style="127" bestFit="1" customWidth="1"/>
    <col min="14" max="15" width="11.140625" style="127" bestFit="1" customWidth="1"/>
    <col min="16" max="16" width="8.57421875" style="127" customWidth="1"/>
    <col min="17" max="17" width="10.28125" style="127" customWidth="1"/>
    <col min="18" max="18" width="11.140625" style="127" bestFit="1" customWidth="1"/>
    <col min="19" max="19" width="9.421875" style="127" bestFit="1" customWidth="1"/>
    <col min="20" max="21" width="11.140625" style="127" bestFit="1" customWidth="1"/>
    <col min="22" max="22" width="8.28125" style="127" customWidth="1"/>
    <col min="23" max="23" width="10.28125" style="127" customWidth="1"/>
    <col min="24" max="24" width="11.140625" style="127" bestFit="1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628" t="s">
        <v>62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16.5" customHeight="1" thickBot="1">
      <c r="A4" s="639" t="s">
        <v>44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69" customFormat="1" ht="15.75" customHeight="1" thickBot="1" thickTop="1">
      <c r="A5" s="591" t="s">
        <v>61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7" customFormat="1" ht="26.25" customHeight="1">
      <c r="A6" s="592"/>
      <c r="B6" s="634" t="s">
        <v>152</v>
      </c>
      <c r="C6" s="635"/>
      <c r="D6" s="635"/>
      <c r="E6" s="635"/>
      <c r="F6" s="635"/>
      <c r="G6" s="631" t="s">
        <v>34</v>
      </c>
      <c r="H6" s="634" t="s">
        <v>153</v>
      </c>
      <c r="I6" s="635"/>
      <c r="J6" s="635"/>
      <c r="K6" s="635"/>
      <c r="L6" s="635"/>
      <c r="M6" s="642" t="s">
        <v>33</v>
      </c>
      <c r="N6" s="634" t="s">
        <v>154</v>
      </c>
      <c r="O6" s="635"/>
      <c r="P6" s="635"/>
      <c r="Q6" s="635"/>
      <c r="R6" s="635"/>
      <c r="S6" s="631" t="s">
        <v>34</v>
      </c>
      <c r="T6" s="634" t="s">
        <v>155</v>
      </c>
      <c r="U6" s="635"/>
      <c r="V6" s="635"/>
      <c r="W6" s="635"/>
      <c r="X6" s="635"/>
      <c r="Y6" s="636" t="s">
        <v>33</v>
      </c>
    </row>
    <row r="7" spans="1:25" s="167" customFormat="1" ht="26.25" customHeight="1">
      <c r="A7" s="593"/>
      <c r="B7" s="623" t="s">
        <v>22</v>
      </c>
      <c r="C7" s="624"/>
      <c r="D7" s="625" t="s">
        <v>21</v>
      </c>
      <c r="E7" s="624"/>
      <c r="F7" s="626" t="s">
        <v>17</v>
      </c>
      <c r="G7" s="632"/>
      <c r="H7" s="623" t="s">
        <v>22</v>
      </c>
      <c r="I7" s="624"/>
      <c r="J7" s="625" t="s">
        <v>21</v>
      </c>
      <c r="K7" s="624"/>
      <c r="L7" s="626" t="s">
        <v>17</v>
      </c>
      <c r="M7" s="643"/>
      <c r="N7" s="623" t="s">
        <v>22</v>
      </c>
      <c r="O7" s="624"/>
      <c r="P7" s="625" t="s">
        <v>21</v>
      </c>
      <c r="Q7" s="624"/>
      <c r="R7" s="626" t="s">
        <v>17</v>
      </c>
      <c r="S7" s="632"/>
      <c r="T7" s="623" t="s">
        <v>22</v>
      </c>
      <c r="U7" s="624"/>
      <c r="V7" s="625" t="s">
        <v>21</v>
      </c>
      <c r="W7" s="624"/>
      <c r="X7" s="626" t="s">
        <v>17</v>
      </c>
      <c r="Y7" s="637"/>
    </row>
    <row r="8" spans="1:25" s="265" customFormat="1" ht="21" customHeight="1" thickBot="1">
      <c r="A8" s="594"/>
      <c r="B8" s="268" t="s">
        <v>19</v>
      </c>
      <c r="C8" s="266" t="s">
        <v>18</v>
      </c>
      <c r="D8" s="267" t="s">
        <v>19</v>
      </c>
      <c r="E8" s="266" t="s">
        <v>18</v>
      </c>
      <c r="F8" s="627"/>
      <c r="G8" s="633"/>
      <c r="H8" s="268" t="s">
        <v>19</v>
      </c>
      <c r="I8" s="266" t="s">
        <v>18</v>
      </c>
      <c r="J8" s="267" t="s">
        <v>19</v>
      </c>
      <c r="K8" s="266" t="s">
        <v>18</v>
      </c>
      <c r="L8" s="627"/>
      <c r="M8" s="644"/>
      <c r="N8" s="268" t="s">
        <v>19</v>
      </c>
      <c r="O8" s="266" t="s">
        <v>18</v>
      </c>
      <c r="P8" s="267" t="s">
        <v>19</v>
      </c>
      <c r="Q8" s="266" t="s">
        <v>18</v>
      </c>
      <c r="R8" s="627"/>
      <c r="S8" s="633"/>
      <c r="T8" s="268" t="s">
        <v>19</v>
      </c>
      <c r="U8" s="266" t="s">
        <v>18</v>
      </c>
      <c r="V8" s="267" t="s">
        <v>19</v>
      </c>
      <c r="W8" s="266" t="s">
        <v>18</v>
      </c>
      <c r="X8" s="627"/>
      <c r="Y8" s="638"/>
    </row>
    <row r="9" spans="1:25" s="258" customFormat="1" ht="18" customHeight="1" thickBot="1" thickTop="1">
      <c r="A9" s="264" t="s">
        <v>24</v>
      </c>
      <c r="B9" s="262">
        <f>B10+B32+B50+B62+B75+B81</f>
        <v>370676</v>
      </c>
      <c r="C9" s="261">
        <f>C10+C32+C50+C62+C75+C81</f>
        <v>341824</v>
      </c>
      <c r="D9" s="260">
        <f>D10+D32+D50+D62+D75+D81</f>
        <v>3643</v>
      </c>
      <c r="E9" s="261">
        <f>E10+E32+E50+E62+E75+E81</f>
        <v>3215</v>
      </c>
      <c r="F9" s="260">
        <f aca="true" t="shared" si="0" ref="F9:F48">SUM(B9:E9)</f>
        <v>719358</v>
      </c>
      <c r="G9" s="263">
        <f aca="true" t="shared" si="1" ref="G9:G48">F9/$F$9</f>
        <v>1</v>
      </c>
      <c r="H9" s="262">
        <f>H10+H32+H50+H62+H75+H81</f>
        <v>325831</v>
      </c>
      <c r="I9" s="261">
        <f>I10+I32+I50+I62+I75+I81</f>
        <v>299764</v>
      </c>
      <c r="J9" s="260">
        <f>J10+J32+J50+J62+J75+J81</f>
        <v>1457</v>
      </c>
      <c r="K9" s="261">
        <f>K10+K32+K50+K62+K75+K81</f>
        <v>1247</v>
      </c>
      <c r="L9" s="260">
        <f aca="true" t="shared" si="2" ref="L9:L48">SUM(H9:K9)</f>
        <v>628299</v>
      </c>
      <c r="M9" s="471">
        <f aca="true" t="shared" si="3" ref="M9:M47">IF(ISERROR(F9/L9-1),"         /0",(F9/L9-1))</f>
        <v>0.14492940463059778</v>
      </c>
      <c r="N9" s="262">
        <f>N10+N32+N50+N62+N75+N81</f>
        <v>3273570</v>
      </c>
      <c r="O9" s="261">
        <f>O10+O32+O50+O62+O75+O81</f>
        <v>3173684</v>
      </c>
      <c r="P9" s="260">
        <f>P10+P32+P50+P62+P75+P81</f>
        <v>36074</v>
      </c>
      <c r="Q9" s="261">
        <f>Q10+Q32+Q50+Q62+Q75+Q81</f>
        <v>36703</v>
      </c>
      <c r="R9" s="260">
        <f aca="true" t="shared" si="4" ref="R9:R48">SUM(N9:Q9)</f>
        <v>6520031</v>
      </c>
      <c r="S9" s="263">
        <f aca="true" t="shared" si="5" ref="S9:S48">R9/$R$9</f>
        <v>1</v>
      </c>
      <c r="T9" s="262">
        <f>T10+T32+T50+T62+T75+T81</f>
        <v>2895866</v>
      </c>
      <c r="U9" s="261">
        <f>U10+U32+U50+U62+U75+U81</f>
        <v>2782440</v>
      </c>
      <c r="V9" s="260">
        <f>V10+V32+V50+V62+V75+V81</f>
        <v>21485</v>
      </c>
      <c r="W9" s="261">
        <f>W10+W32+W50+W62+W75+W81</f>
        <v>19416</v>
      </c>
      <c r="X9" s="260">
        <f aca="true" t="shared" si="6" ref="X9:X48">SUM(T9:W9)</f>
        <v>5719207</v>
      </c>
      <c r="Y9" s="259">
        <f aca="true" t="shared" si="7" ref="Y9:Y47">IF(ISERROR(R9/X9-1),"         /0",(R9/X9-1))</f>
        <v>0.14002360816805548</v>
      </c>
    </row>
    <row r="10" spans="1:25" s="235" customFormat="1" ht="19.5" customHeight="1">
      <c r="A10" s="242" t="s">
        <v>60</v>
      </c>
      <c r="B10" s="239">
        <f>SUM(B11:B31)</f>
        <v>108914</v>
      </c>
      <c r="C10" s="238">
        <f>SUM(C11:C31)</f>
        <v>97572</v>
      </c>
      <c r="D10" s="237">
        <f>SUM(D11:D31)</f>
        <v>85</v>
      </c>
      <c r="E10" s="238">
        <f>SUM(E11:E31)</f>
        <v>1</v>
      </c>
      <c r="F10" s="237">
        <f t="shared" si="0"/>
        <v>206572</v>
      </c>
      <c r="G10" s="240">
        <f t="shared" si="1"/>
        <v>0.28716160798934603</v>
      </c>
      <c r="H10" s="239">
        <f>SUM(H11:H31)</f>
        <v>99792</v>
      </c>
      <c r="I10" s="238">
        <f>SUM(I11:I31)</f>
        <v>90270</v>
      </c>
      <c r="J10" s="237">
        <f>SUM(J11:J31)</f>
        <v>28</v>
      </c>
      <c r="K10" s="238">
        <f>SUM(K11:K31)</f>
        <v>21</v>
      </c>
      <c r="L10" s="237">
        <f t="shared" si="2"/>
        <v>190111</v>
      </c>
      <c r="M10" s="241">
        <f t="shared" si="3"/>
        <v>0.08658625750219606</v>
      </c>
      <c r="N10" s="239">
        <f>SUM(N11:N31)</f>
        <v>1045969</v>
      </c>
      <c r="O10" s="238">
        <f>SUM(O11:O31)</f>
        <v>1032831</v>
      </c>
      <c r="P10" s="237">
        <f>SUM(P11:P31)</f>
        <v>769</v>
      </c>
      <c r="Q10" s="238">
        <f>SUM(Q11:Q31)</f>
        <v>974</v>
      </c>
      <c r="R10" s="237">
        <f t="shared" si="4"/>
        <v>2080543</v>
      </c>
      <c r="S10" s="240">
        <f t="shared" si="5"/>
        <v>0.31910016992250495</v>
      </c>
      <c r="T10" s="239">
        <f>SUM(T11:T31)</f>
        <v>906691</v>
      </c>
      <c r="U10" s="238">
        <f>SUM(U11:U31)</f>
        <v>891846</v>
      </c>
      <c r="V10" s="237">
        <f>SUM(V11:V31)</f>
        <v>2196</v>
      </c>
      <c r="W10" s="238">
        <f>SUM(W11:W31)</f>
        <v>1606</v>
      </c>
      <c r="X10" s="237">
        <f t="shared" si="6"/>
        <v>1802339</v>
      </c>
      <c r="Y10" s="236">
        <f t="shared" si="7"/>
        <v>0.1543571991728525</v>
      </c>
    </row>
    <row r="11" spans="1:25" ht="19.5" customHeight="1">
      <c r="A11" s="234" t="s">
        <v>265</v>
      </c>
      <c r="B11" s="232">
        <v>19666</v>
      </c>
      <c r="C11" s="229">
        <v>18288</v>
      </c>
      <c r="D11" s="228">
        <v>0</v>
      </c>
      <c r="E11" s="229">
        <v>0</v>
      </c>
      <c r="F11" s="228">
        <f t="shared" si="0"/>
        <v>37954</v>
      </c>
      <c r="G11" s="231">
        <f t="shared" si="1"/>
        <v>0.052760934055088006</v>
      </c>
      <c r="H11" s="232">
        <v>19063</v>
      </c>
      <c r="I11" s="229">
        <v>17799</v>
      </c>
      <c r="J11" s="228">
        <v>0</v>
      </c>
      <c r="K11" s="229">
        <v>0</v>
      </c>
      <c r="L11" s="228">
        <f t="shared" si="2"/>
        <v>36862</v>
      </c>
      <c r="M11" s="233">
        <f t="shared" si="3"/>
        <v>0.029624003038359215</v>
      </c>
      <c r="N11" s="232">
        <v>218298</v>
      </c>
      <c r="O11" s="229">
        <v>225307</v>
      </c>
      <c r="P11" s="228">
        <v>223</v>
      </c>
      <c r="Q11" s="229">
        <v>298</v>
      </c>
      <c r="R11" s="228">
        <f t="shared" si="4"/>
        <v>444126</v>
      </c>
      <c r="S11" s="231">
        <f t="shared" si="5"/>
        <v>0.06811716079264041</v>
      </c>
      <c r="T11" s="232">
        <v>206289</v>
      </c>
      <c r="U11" s="229">
        <v>209611</v>
      </c>
      <c r="V11" s="228">
        <v>1345</v>
      </c>
      <c r="W11" s="229">
        <v>854</v>
      </c>
      <c r="X11" s="228">
        <f t="shared" si="6"/>
        <v>418099</v>
      </c>
      <c r="Y11" s="227">
        <f t="shared" si="7"/>
        <v>0.062250806627138555</v>
      </c>
    </row>
    <row r="12" spans="1:25" ht="19.5" customHeight="1">
      <c r="A12" s="234" t="s">
        <v>266</v>
      </c>
      <c r="B12" s="232">
        <v>12119</v>
      </c>
      <c r="C12" s="229">
        <v>10156</v>
      </c>
      <c r="D12" s="228">
        <v>0</v>
      </c>
      <c r="E12" s="229">
        <v>0</v>
      </c>
      <c r="F12" s="228">
        <f t="shared" si="0"/>
        <v>22275</v>
      </c>
      <c r="G12" s="231">
        <f t="shared" si="1"/>
        <v>0.03096511055691325</v>
      </c>
      <c r="H12" s="232">
        <v>12125</v>
      </c>
      <c r="I12" s="229">
        <v>10818</v>
      </c>
      <c r="J12" s="228"/>
      <c r="K12" s="229">
        <v>5</v>
      </c>
      <c r="L12" s="228">
        <f t="shared" si="2"/>
        <v>22948</v>
      </c>
      <c r="M12" s="233">
        <f t="shared" si="3"/>
        <v>-0.02932717448143629</v>
      </c>
      <c r="N12" s="232">
        <v>103512</v>
      </c>
      <c r="O12" s="229">
        <v>97857</v>
      </c>
      <c r="P12" s="228"/>
      <c r="Q12" s="229">
        <v>78</v>
      </c>
      <c r="R12" s="228">
        <f t="shared" si="4"/>
        <v>201447</v>
      </c>
      <c r="S12" s="231">
        <f t="shared" si="5"/>
        <v>0.030896632239938736</v>
      </c>
      <c r="T12" s="232">
        <v>84982</v>
      </c>
      <c r="U12" s="229">
        <v>83786</v>
      </c>
      <c r="V12" s="228"/>
      <c r="W12" s="229">
        <v>5</v>
      </c>
      <c r="X12" s="228">
        <f t="shared" si="6"/>
        <v>168773</v>
      </c>
      <c r="Y12" s="227">
        <f t="shared" si="7"/>
        <v>0.19359731710640915</v>
      </c>
    </row>
    <row r="13" spans="1:25" ht="19.5" customHeight="1">
      <c r="A13" s="234" t="s">
        <v>267</v>
      </c>
      <c r="B13" s="232">
        <v>10154</v>
      </c>
      <c r="C13" s="229">
        <v>8447</v>
      </c>
      <c r="D13" s="228">
        <v>0</v>
      </c>
      <c r="E13" s="229">
        <v>0</v>
      </c>
      <c r="F13" s="228">
        <f t="shared" si="0"/>
        <v>18601</v>
      </c>
      <c r="G13" s="231">
        <f t="shared" si="1"/>
        <v>0.02585777874160015</v>
      </c>
      <c r="H13" s="232">
        <v>7241</v>
      </c>
      <c r="I13" s="229">
        <v>6684</v>
      </c>
      <c r="J13" s="228"/>
      <c r="K13" s="229"/>
      <c r="L13" s="228">
        <f t="shared" si="2"/>
        <v>13925</v>
      </c>
      <c r="M13" s="233">
        <f t="shared" si="3"/>
        <v>0.3357989228007181</v>
      </c>
      <c r="N13" s="232">
        <v>74713</v>
      </c>
      <c r="O13" s="229">
        <v>76253</v>
      </c>
      <c r="P13" s="228">
        <v>134</v>
      </c>
      <c r="Q13" s="229">
        <v>233</v>
      </c>
      <c r="R13" s="228">
        <f t="shared" si="4"/>
        <v>151333</v>
      </c>
      <c r="S13" s="231">
        <f t="shared" si="5"/>
        <v>0.023210472465545025</v>
      </c>
      <c r="T13" s="232">
        <v>58839</v>
      </c>
      <c r="U13" s="229">
        <v>60566</v>
      </c>
      <c r="V13" s="228">
        <v>2</v>
      </c>
      <c r="W13" s="229">
        <v>3</v>
      </c>
      <c r="X13" s="228">
        <f t="shared" si="6"/>
        <v>119410</v>
      </c>
      <c r="Y13" s="227">
        <f t="shared" si="7"/>
        <v>0.2673394188091449</v>
      </c>
    </row>
    <row r="14" spans="1:25" ht="19.5" customHeight="1">
      <c r="A14" s="234" t="s">
        <v>268</v>
      </c>
      <c r="B14" s="232">
        <v>6963</v>
      </c>
      <c r="C14" s="229">
        <v>6832</v>
      </c>
      <c r="D14" s="228">
        <v>0</v>
      </c>
      <c r="E14" s="229">
        <v>0</v>
      </c>
      <c r="F14" s="228">
        <f t="shared" si="0"/>
        <v>13795</v>
      </c>
      <c r="G14" s="231">
        <f t="shared" si="1"/>
        <v>0.01917682155477523</v>
      </c>
      <c r="H14" s="232">
        <v>7592</v>
      </c>
      <c r="I14" s="229">
        <v>7174</v>
      </c>
      <c r="J14" s="228">
        <v>0</v>
      </c>
      <c r="K14" s="229"/>
      <c r="L14" s="228">
        <f t="shared" si="2"/>
        <v>14766</v>
      </c>
      <c r="M14" s="233">
        <f t="shared" si="3"/>
        <v>-0.06575917648652307</v>
      </c>
      <c r="N14" s="232">
        <v>77047</v>
      </c>
      <c r="O14" s="229">
        <v>81516</v>
      </c>
      <c r="P14" s="228">
        <v>122</v>
      </c>
      <c r="Q14" s="229">
        <v>12</v>
      </c>
      <c r="R14" s="228">
        <f t="shared" si="4"/>
        <v>158697</v>
      </c>
      <c r="S14" s="231">
        <f t="shared" si="5"/>
        <v>0.024339914948257147</v>
      </c>
      <c r="T14" s="232">
        <v>70330</v>
      </c>
      <c r="U14" s="229">
        <v>71786</v>
      </c>
      <c r="V14" s="228">
        <v>195</v>
      </c>
      <c r="W14" s="229">
        <v>127</v>
      </c>
      <c r="X14" s="228">
        <f t="shared" si="6"/>
        <v>142438</v>
      </c>
      <c r="Y14" s="227">
        <f t="shared" si="7"/>
        <v>0.11414790996784574</v>
      </c>
    </row>
    <row r="15" spans="1:25" ht="19.5" customHeight="1">
      <c r="A15" s="234" t="s">
        <v>269</v>
      </c>
      <c r="B15" s="232">
        <v>6707</v>
      </c>
      <c r="C15" s="229">
        <v>6848</v>
      </c>
      <c r="D15" s="228">
        <v>0</v>
      </c>
      <c r="E15" s="229">
        <v>0</v>
      </c>
      <c r="F15" s="228">
        <f t="shared" si="0"/>
        <v>13555</v>
      </c>
      <c r="G15" s="231">
        <f t="shared" si="1"/>
        <v>0.018843190733960003</v>
      </c>
      <c r="H15" s="232">
        <v>6579</v>
      </c>
      <c r="I15" s="229">
        <v>6660</v>
      </c>
      <c r="J15" s="228"/>
      <c r="K15" s="229"/>
      <c r="L15" s="228">
        <f t="shared" si="2"/>
        <v>13239</v>
      </c>
      <c r="M15" s="233">
        <f t="shared" si="3"/>
        <v>0.02386887227131962</v>
      </c>
      <c r="N15" s="232">
        <v>64164</v>
      </c>
      <c r="O15" s="229">
        <v>67722</v>
      </c>
      <c r="P15" s="228"/>
      <c r="Q15" s="229"/>
      <c r="R15" s="228">
        <f t="shared" si="4"/>
        <v>131886</v>
      </c>
      <c r="S15" s="231">
        <f t="shared" si="5"/>
        <v>0.020227817935221475</v>
      </c>
      <c r="T15" s="232">
        <v>59598</v>
      </c>
      <c r="U15" s="229">
        <v>64047</v>
      </c>
      <c r="V15" s="228"/>
      <c r="W15" s="229"/>
      <c r="X15" s="228">
        <f t="shared" si="6"/>
        <v>123645</v>
      </c>
      <c r="Y15" s="227">
        <f t="shared" si="7"/>
        <v>0.06665049132597356</v>
      </c>
    </row>
    <row r="16" spans="1:25" ht="19.5" customHeight="1">
      <c r="A16" s="234" t="s">
        <v>270</v>
      </c>
      <c r="B16" s="232">
        <v>5860</v>
      </c>
      <c r="C16" s="229">
        <v>6149</v>
      </c>
      <c r="D16" s="228">
        <v>0</v>
      </c>
      <c r="E16" s="229">
        <v>0</v>
      </c>
      <c r="F16" s="228">
        <f>SUM(B16:E16)</f>
        <v>12009</v>
      </c>
      <c r="G16" s="231">
        <f>F16/$F$9</f>
        <v>0.016694052196541916</v>
      </c>
      <c r="H16" s="232">
        <v>6394</v>
      </c>
      <c r="I16" s="229">
        <v>6222</v>
      </c>
      <c r="J16" s="228"/>
      <c r="K16" s="229"/>
      <c r="L16" s="228">
        <f>SUM(H16:K16)</f>
        <v>12616</v>
      </c>
      <c r="M16" s="233">
        <f>IF(ISERROR(F16/L16-1),"         /0",(F16/L16-1))</f>
        <v>-0.04811350665821179</v>
      </c>
      <c r="N16" s="232">
        <v>66801</v>
      </c>
      <c r="O16" s="229">
        <v>68682</v>
      </c>
      <c r="P16" s="228">
        <v>8</v>
      </c>
      <c r="Q16" s="229">
        <v>2</v>
      </c>
      <c r="R16" s="228">
        <f>SUM(N16:Q16)</f>
        <v>135493</v>
      </c>
      <c r="S16" s="231">
        <f>R16/$R$9</f>
        <v>0.02078103616378511</v>
      </c>
      <c r="T16" s="232">
        <v>65097</v>
      </c>
      <c r="U16" s="229">
        <v>64892</v>
      </c>
      <c r="V16" s="228">
        <v>114</v>
      </c>
      <c r="W16" s="229">
        <v>178</v>
      </c>
      <c r="X16" s="228">
        <f>SUM(T16:W16)</f>
        <v>130281</v>
      </c>
      <c r="Y16" s="227">
        <f>IF(ISERROR(R16/X16-1),"         /0",(R16/X16-1))</f>
        <v>0.04000583354441556</v>
      </c>
    </row>
    <row r="17" spans="1:25" ht="19.5" customHeight="1">
      <c r="A17" s="234" t="s">
        <v>271</v>
      </c>
      <c r="B17" s="232">
        <v>6563</v>
      </c>
      <c r="C17" s="229">
        <v>5005</v>
      </c>
      <c r="D17" s="228">
        <v>0</v>
      </c>
      <c r="E17" s="229">
        <v>0</v>
      </c>
      <c r="F17" s="228">
        <f>SUM(B17:E17)</f>
        <v>11568</v>
      </c>
      <c r="G17" s="231">
        <f>F17/$F$9</f>
        <v>0.016081005563293938</v>
      </c>
      <c r="H17" s="232">
        <v>3948</v>
      </c>
      <c r="I17" s="229">
        <v>3360</v>
      </c>
      <c r="J17" s="228"/>
      <c r="K17" s="229"/>
      <c r="L17" s="228">
        <f>SUM(H17:K17)</f>
        <v>7308</v>
      </c>
      <c r="M17" s="233">
        <f>IF(ISERROR(F17/L17-1),"         /0",(F17/L17-1))</f>
        <v>0.5829228243021347</v>
      </c>
      <c r="N17" s="232">
        <v>45586</v>
      </c>
      <c r="O17" s="229">
        <v>41039</v>
      </c>
      <c r="P17" s="228">
        <v>18</v>
      </c>
      <c r="Q17" s="229">
        <v>6</v>
      </c>
      <c r="R17" s="228">
        <f>SUM(N17:Q17)</f>
        <v>86649</v>
      </c>
      <c r="S17" s="231">
        <f>R17/$R$9</f>
        <v>0.013289660739343111</v>
      </c>
      <c r="T17" s="232">
        <v>33340</v>
      </c>
      <c r="U17" s="229">
        <v>30653</v>
      </c>
      <c r="V17" s="228">
        <v>3</v>
      </c>
      <c r="W17" s="229">
        <v>1</v>
      </c>
      <c r="X17" s="228">
        <f>SUM(T17:W17)</f>
        <v>63997</v>
      </c>
      <c r="Y17" s="227">
        <f>IF(ISERROR(R17/X17-1),"         /0",(R17/X17-1))</f>
        <v>0.3539540915980437</v>
      </c>
    </row>
    <row r="18" spans="1:25" ht="19.5" customHeight="1">
      <c r="A18" s="234" t="s">
        <v>272</v>
      </c>
      <c r="B18" s="232">
        <v>5865</v>
      </c>
      <c r="C18" s="229">
        <v>5341</v>
      </c>
      <c r="D18" s="228">
        <v>0</v>
      </c>
      <c r="E18" s="229">
        <v>0</v>
      </c>
      <c r="F18" s="228">
        <f>SUM(B18:E18)</f>
        <v>11206</v>
      </c>
      <c r="G18" s="231">
        <f>F18/$F$9</f>
        <v>0.01557777907523097</v>
      </c>
      <c r="H18" s="232">
        <v>5169</v>
      </c>
      <c r="I18" s="229">
        <v>4990</v>
      </c>
      <c r="J18" s="228"/>
      <c r="K18" s="229"/>
      <c r="L18" s="228">
        <f>SUM(H18:K18)</f>
        <v>10159</v>
      </c>
      <c r="M18" s="233">
        <f>IF(ISERROR(F18/L18-1),"         /0",(F18/L18-1))</f>
        <v>0.10306132493355635</v>
      </c>
      <c r="N18" s="232">
        <v>59152</v>
      </c>
      <c r="O18" s="229">
        <v>59453</v>
      </c>
      <c r="P18" s="228"/>
      <c r="Q18" s="229"/>
      <c r="R18" s="228">
        <f>SUM(N18:Q18)</f>
        <v>118605</v>
      </c>
      <c r="S18" s="231">
        <f>R18/$R$9</f>
        <v>0.01819086442993906</v>
      </c>
      <c r="T18" s="232">
        <v>45278</v>
      </c>
      <c r="U18" s="229">
        <v>44498</v>
      </c>
      <c r="V18" s="228">
        <v>118</v>
      </c>
      <c r="W18" s="229">
        <v>14</v>
      </c>
      <c r="X18" s="228">
        <f>SUM(T18:W18)</f>
        <v>89908</v>
      </c>
      <c r="Y18" s="227">
        <f>IF(ISERROR(R18/X18-1),"         /0",(R18/X18-1))</f>
        <v>0.31918183031543346</v>
      </c>
    </row>
    <row r="19" spans="1:25" ht="19.5" customHeight="1">
      <c r="A19" s="234" t="s">
        <v>273</v>
      </c>
      <c r="B19" s="232">
        <v>3704</v>
      </c>
      <c r="C19" s="229">
        <v>2582</v>
      </c>
      <c r="D19" s="228">
        <v>0</v>
      </c>
      <c r="E19" s="229">
        <v>0</v>
      </c>
      <c r="F19" s="228">
        <f>SUM(B19:E19)</f>
        <v>6286</v>
      </c>
      <c r="G19" s="231">
        <f>F19/$F$9</f>
        <v>0.008738347248518819</v>
      </c>
      <c r="H19" s="232">
        <v>3775</v>
      </c>
      <c r="I19" s="229">
        <v>2846</v>
      </c>
      <c r="J19" s="228"/>
      <c r="K19" s="229"/>
      <c r="L19" s="228">
        <f>SUM(H19:K19)</f>
        <v>6621</v>
      </c>
      <c r="M19" s="233">
        <f>IF(ISERROR(F19/L19-1),"         /0",(F19/L19-1))</f>
        <v>-0.05059658661833555</v>
      </c>
      <c r="N19" s="232">
        <v>33252</v>
      </c>
      <c r="O19" s="229">
        <v>26647</v>
      </c>
      <c r="P19" s="228"/>
      <c r="Q19" s="229"/>
      <c r="R19" s="228">
        <f>SUM(N19:Q19)</f>
        <v>59899</v>
      </c>
      <c r="S19" s="231">
        <f>R19/$R$9</f>
        <v>0.009186919510045275</v>
      </c>
      <c r="T19" s="232">
        <v>35603</v>
      </c>
      <c r="U19" s="229">
        <v>27737</v>
      </c>
      <c r="V19" s="228"/>
      <c r="W19" s="229"/>
      <c r="X19" s="228">
        <f>SUM(T19:W19)</f>
        <v>63340</v>
      </c>
      <c r="Y19" s="227">
        <f>IF(ISERROR(R19/X19-1),"         /0",(R19/X19-1))</f>
        <v>-0.05432586043574361</v>
      </c>
    </row>
    <row r="20" spans="1:25" ht="19.5" customHeight="1">
      <c r="A20" s="234" t="s">
        <v>274</v>
      </c>
      <c r="B20" s="232">
        <v>3113</v>
      </c>
      <c r="C20" s="229">
        <v>2859</v>
      </c>
      <c r="D20" s="228">
        <v>1</v>
      </c>
      <c r="E20" s="229">
        <v>0</v>
      </c>
      <c r="F20" s="228">
        <f>SUM(B20:E20)</f>
        <v>5973</v>
      </c>
      <c r="G20" s="231">
        <f>F20/$F$9</f>
        <v>0.00830323705303896</v>
      </c>
      <c r="H20" s="232">
        <v>3116</v>
      </c>
      <c r="I20" s="229">
        <v>2771</v>
      </c>
      <c r="J20" s="228"/>
      <c r="K20" s="229"/>
      <c r="L20" s="228">
        <f>SUM(H20:K20)</f>
        <v>5887</v>
      </c>
      <c r="M20" s="233">
        <f>IF(ISERROR(F20/L20-1),"         /0",(F20/L20-1))</f>
        <v>0.014608459317139388</v>
      </c>
      <c r="N20" s="232">
        <v>32869</v>
      </c>
      <c r="O20" s="229">
        <v>32258</v>
      </c>
      <c r="P20" s="228">
        <v>11</v>
      </c>
      <c r="Q20" s="229">
        <v>5</v>
      </c>
      <c r="R20" s="228">
        <f>SUM(N20:Q20)</f>
        <v>65143</v>
      </c>
      <c r="S20" s="231">
        <f>R20/$R$9</f>
        <v>0.00999121016449155</v>
      </c>
      <c r="T20" s="232">
        <v>31283</v>
      </c>
      <c r="U20" s="229">
        <v>30539</v>
      </c>
      <c r="V20" s="228">
        <v>114</v>
      </c>
      <c r="W20" s="229">
        <v>152</v>
      </c>
      <c r="X20" s="228">
        <f>SUM(T20:W20)</f>
        <v>62088</v>
      </c>
      <c r="Y20" s="227">
        <f>IF(ISERROR(R20/X20-1),"         /0",(R20/X20-1))</f>
        <v>0.04920435510887766</v>
      </c>
    </row>
    <row r="21" spans="1:25" ht="19.5" customHeight="1">
      <c r="A21" s="234" t="s">
        <v>275</v>
      </c>
      <c r="B21" s="232">
        <v>2850</v>
      </c>
      <c r="C21" s="229">
        <v>2685</v>
      </c>
      <c r="D21" s="228">
        <v>0</v>
      </c>
      <c r="E21" s="229">
        <v>0</v>
      </c>
      <c r="F21" s="228">
        <f t="shared" si="0"/>
        <v>5535</v>
      </c>
      <c r="G21" s="231">
        <f t="shared" si="1"/>
        <v>0.007694360805051171</v>
      </c>
      <c r="H21" s="232">
        <v>2655</v>
      </c>
      <c r="I21" s="229">
        <v>2550</v>
      </c>
      <c r="J21" s="228"/>
      <c r="K21" s="229"/>
      <c r="L21" s="228">
        <f t="shared" si="2"/>
        <v>5205</v>
      </c>
      <c r="M21" s="233">
        <f t="shared" si="3"/>
        <v>0.06340057636887608</v>
      </c>
      <c r="N21" s="232">
        <v>26142</v>
      </c>
      <c r="O21" s="229">
        <v>28534</v>
      </c>
      <c r="P21" s="228"/>
      <c r="Q21" s="229"/>
      <c r="R21" s="228">
        <f t="shared" si="4"/>
        <v>54676</v>
      </c>
      <c r="S21" s="231">
        <f t="shared" si="5"/>
        <v>0.008385849699180879</v>
      </c>
      <c r="T21" s="232">
        <v>24264</v>
      </c>
      <c r="U21" s="229">
        <v>26355</v>
      </c>
      <c r="V21" s="228"/>
      <c r="W21" s="229"/>
      <c r="X21" s="228">
        <f t="shared" si="6"/>
        <v>50619</v>
      </c>
      <c r="Y21" s="227">
        <f t="shared" si="7"/>
        <v>0.08014777059997225</v>
      </c>
    </row>
    <row r="22" spans="1:25" ht="19.5" customHeight="1">
      <c r="A22" s="234" t="s">
        <v>276</v>
      </c>
      <c r="B22" s="232">
        <v>1276</v>
      </c>
      <c r="C22" s="229">
        <v>3500</v>
      </c>
      <c r="D22" s="228">
        <v>0</v>
      </c>
      <c r="E22" s="229">
        <v>0</v>
      </c>
      <c r="F22" s="228">
        <f t="shared" si="0"/>
        <v>4776</v>
      </c>
      <c r="G22" s="231">
        <f t="shared" si="1"/>
        <v>0.006639253334223016</v>
      </c>
      <c r="H22" s="232">
        <v>1592</v>
      </c>
      <c r="I22" s="229">
        <v>3396</v>
      </c>
      <c r="J22" s="228"/>
      <c r="K22" s="229"/>
      <c r="L22" s="228">
        <f t="shared" si="2"/>
        <v>4988</v>
      </c>
      <c r="M22" s="233">
        <f t="shared" si="3"/>
        <v>-0.042502004811547756</v>
      </c>
      <c r="N22" s="232">
        <v>16522</v>
      </c>
      <c r="O22" s="229">
        <v>38507</v>
      </c>
      <c r="P22" s="228"/>
      <c r="Q22" s="229"/>
      <c r="R22" s="228">
        <f t="shared" si="4"/>
        <v>55029</v>
      </c>
      <c r="S22" s="231">
        <f t="shared" si="5"/>
        <v>0.00843999054605722</v>
      </c>
      <c r="T22" s="232">
        <v>14171</v>
      </c>
      <c r="U22" s="229">
        <v>33876</v>
      </c>
      <c r="V22" s="228"/>
      <c r="W22" s="229"/>
      <c r="X22" s="228">
        <f t="shared" si="6"/>
        <v>48047</v>
      </c>
      <c r="Y22" s="227">
        <f t="shared" si="7"/>
        <v>0.14531604470622517</v>
      </c>
    </row>
    <row r="23" spans="1:25" ht="19.5" customHeight="1">
      <c r="A23" s="234" t="s">
        <v>277</v>
      </c>
      <c r="B23" s="232">
        <v>2205</v>
      </c>
      <c r="C23" s="229">
        <v>2163</v>
      </c>
      <c r="D23" s="228">
        <v>0</v>
      </c>
      <c r="E23" s="229">
        <v>0</v>
      </c>
      <c r="F23" s="228">
        <f t="shared" si="0"/>
        <v>4368</v>
      </c>
      <c r="G23" s="231">
        <f t="shared" si="1"/>
        <v>0.00607208093883713</v>
      </c>
      <c r="H23" s="232">
        <v>2226</v>
      </c>
      <c r="I23" s="229">
        <v>1915</v>
      </c>
      <c r="J23" s="228"/>
      <c r="K23" s="229"/>
      <c r="L23" s="228">
        <f t="shared" si="2"/>
        <v>4141</v>
      </c>
      <c r="M23" s="233">
        <f t="shared" si="3"/>
        <v>0.05481767688964023</v>
      </c>
      <c r="N23" s="232">
        <v>24350</v>
      </c>
      <c r="O23" s="229">
        <v>23847</v>
      </c>
      <c r="P23" s="228">
        <v>7</v>
      </c>
      <c r="Q23" s="229">
        <v>1</v>
      </c>
      <c r="R23" s="228">
        <f t="shared" si="4"/>
        <v>48205</v>
      </c>
      <c r="S23" s="231">
        <f t="shared" si="5"/>
        <v>0.00739336975545055</v>
      </c>
      <c r="T23" s="232">
        <v>24789</v>
      </c>
      <c r="U23" s="229">
        <v>22632</v>
      </c>
      <c r="V23" s="228">
        <v>1</v>
      </c>
      <c r="W23" s="229">
        <v>18</v>
      </c>
      <c r="X23" s="228">
        <f t="shared" si="6"/>
        <v>47440</v>
      </c>
      <c r="Y23" s="227">
        <f t="shared" si="7"/>
        <v>0.01612563237774034</v>
      </c>
    </row>
    <row r="24" spans="1:25" ht="19.5" customHeight="1">
      <c r="A24" s="234" t="s">
        <v>278</v>
      </c>
      <c r="B24" s="232">
        <v>2259</v>
      </c>
      <c r="C24" s="229">
        <v>1804</v>
      </c>
      <c r="D24" s="228">
        <v>0</v>
      </c>
      <c r="E24" s="229">
        <v>0</v>
      </c>
      <c r="F24" s="228">
        <f t="shared" si="0"/>
        <v>4063</v>
      </c>
      <c r="G24" s="231">
        <f t="shared" si="1"/>
        <v>0.005648091770717779</v>
      </c>
      <c r="H24" s="232">
        <v>1996</v>
      </c>
      <c r="I24" s="229">
        <v>1414</v>
      </c>
      <c r="J24" s="228"/>
      <c r="K24" s="229"/>
      <c r="L24" s="228">
        <f t="shared" si="2"/>
        <v>3410</v>
      </c>
      <c r="M24" s="233">
        <f t="shared" si="3"/>
        <v>0.19149560117302045</v>
      </c>
      <c r="N24" s="232">
        <v>20632</v>
      </c>
      <c r="O24" s="229">
        <v>18654</v>
      </c>
      <c r="P24" s="228"/>
      <c r="Q24" s="229"/>
      <c r="R24" s="228">
        <f t="shared" si="4"/>
        <v>39286</v>
      </c>
      <c r="S24" s="231">
        <f t="shared" si="5"/>
        <v>0.0060254314741755065</v>
      </c>
      <c r="T24" s="232">
        <v>16330</v>
      </c>
      <c r="U24" s="229">
        <v>15224</v>
      </c>
      <c r="V24" s="228"/>
      <c r="W24" s="229"/>
      <c r="X24" s="228">
        <f t="shared" si="6"/>
        <v>31554</v>
      </c>
      <c r="Y24" s="227">
        <f t="shared" si="7"/>
        <v>0.24504024846295236</v>
      </c>
    </row>
    <row r="25" spans="1:25" ht="19.5" customHeight="1">
      <c r="A25" s="234" t="s">
        <v>279</v>
      </c>
      <c r="B25" s="232">
        <v>1955</v>
      </c>
      <c r="C25" s="229">
        <v>1782</v>
      </c>
      <c r="D25" s="228">
        <v>4</v>
      </c>
      <c r="E25" s="229">
        <v>0</v>
      </c>
      <c r="F25" s="228">
        <f t="shared" si="0"/>
        <v>3741</v>
      </c>
      <c r="G25" s="231">
        <f t="shared" si="1"/>
        <v>0.0052004704194573495</v>
      </c>
      <c r="H25" s="232">
        <v>2610</v>
      </c>
      <c r="I25" s="229">
        <v>2233</v>
      </c>
      <c r="J25" s="228"/>
      <c r="K25" s="229"/>
      <c r="L25" s="228">
        <f t="shared" si="2"/>
        <v>4843</v>
      </c>
      <c r="M25" s="233">
        <f t="shared" si="3"/>
        <v>-0.22754491017964074</v>
      </c>
      <c r="N25" s="232">
        <v>20755</v>
      </c>
      <c r="O25" s="229">
        <v>19494</v>
      </c>
      <c r="P25" s="228">
        <v>35</v>
      </c>
      <c r="Q25" s="229">
        <v>63</v>
      </c>
      <c r="R25" s="228">
        <f t="shared" si="4"/>
        <v>40347</v>
      </c>
      <c r="S25" s="231">
        <f t="shared" si="5"/>
        <v>0.006188160761812329</v>
      </c>
      <c r="T25" s="232">
        <v>19976</v>
      </c>
      <c r="U25" s="229">
        <v>18485</v>
      </c>
      <c r="V25" s="228">
        <v>24</v>
      </c>
      <c r="W25" s="229">
        <v>2</v>
      </c>
      <c r="X25" s="228">
        <f t="shared" si="6"/>
        <v>38487</v>
      </c>
      <c r="Y25" s="227">
        <f t="shared" si="7"/>
        <v>0.04832800685945893</v>
      </c>
    </row>
    <row r="26" spans="1:25" ht="19.5" customHeight="1">
      <c r="A26" s="234" t="s">
        <v>280</v>
      </c>
      <c r="B26" s="232">
        <v>1843</v>
      </c>
      <c r="C26" s="229">
        <v>1615</v>
      </c>
      <c r="D26" s="228">
        <v>0</v>
      </c>
      <c r="E26" s="229">
        <v>0</v>
      </c>
      <c r="F26" s="228">
        <f t="shared" si="0"/>
        <v>3458</v>
      </c>
      <c r="G26" s="231">
        <f t="shared" si="1"/>
        <v>0.0048070640765793945</v>
      </c>
      <c r="H26" s="232">
        <v>2570</v>
      </c>
      <c r="I26" s="229">
        <v>2378</v>
      </c>
      <c r="J26" s="228"/>
      <c r="K26" s="229"/>
      <c r="L26" s="228">
        <f t="shared" si="2"/>
        <v>4948</v>
      </c>
      <c r="M26" s="233">
        <f t="shared" si="3"/>
        <v>-0.3011317704122878</v>
      </c>
      <c r="N26" s="232">
        <v>18976</v>
      </c>
      <c r="O26" s="229">
        <v>18904</v>
      </c>
      <c r="P26" s="228">
        <v>9</v>
      </c>
      <c r="Q26" s="229">
        <v>1</v>
      </c>
      <c r="R26" s="228">
        <f t="shared" si="4"/>
        <v>37890</v>
      </c>
      <c r="S26" s="231">
        <f t="shared" si="5"/>
        <v>0.005811322062732524</v>
      </c>
      <c r="T26" s="232">
        <v>20245</v>
      </c>
      <c r="U26" s="229">
        <v>19724</v>
      </c>
      <c r="V26" s="228"/>
      <c r="W26" s="229"/>
      <c r="X26" s="228">
        <f t="shared" si="6"/>
        <v>39969</v>
      </c>
      <c r="Y26" s="227">
        <f t="shared" si="7"/>
        <v>-0.05201531186669672</v>
      </c>
    </row>
    <row r="27" spans="1:25" ht="19.5" customHeight="1">
      <c r="A27" s="234" t="s">
        <v>281</v>
      </c>
      <c r="B27" s="232">
        <v>1185</v>
      </c>
      <c r="C27" s="229">
        <v>932</v>
      </c>
      <c r="D27" s="228">
        <v>58</v>
      </c>
      <c r="E27" s="229">
        <v>0</v>
      </c>
      <c r="F27" s="228">
        <f t="shared" si="0"/>
        <v>2175</v>
      </c>
      <c r="G27" s="231">
        <f t="shared" si="1"/>
        <v>0.0030235293136379937</v>
      </c>
      <c r="H27" s="232">
        <v>1194</v>
      </c>
      <c r="I27" s="229">
        <v>847</v>
      </c>
      <c r="J27" s="228">
        <v>2</v>
      </c>
      <c r="K27" s="229"/>
      <c r="L27" s="228">
        <f t="shared" si="2"/>
        <v>2043</v>
      </c>
      <c r="M27" s="233">
        <f t="shared" si="3"/>
        <v>0.06461086637298097</v>
      </c>
      <c r="N27" s="232">
        <v>11216</v>
      </c>
      <c r="O27" s="229">
        <v>9551</v>
      </c>
      <c r="P27" s="228">
        <v>90</v>
      </c>
      <c r="Q27" s="229">
        <v>72</v>
      </c>
      <c r="R27" s="228">
        <f t="shared" si="4"/>
        <v>20929</v>
      </c>
      <c r="S27" s="231">
        <f t="shared" si="5"/>
        <v>0.003209954063101847</v>
      </c>
      <c r="T27" s="232">
        <v>10065</v>
      </c>
      <c r="U27" s="229">
        <v>9714</v>
      </c>
      <c r="V27" s="228">
        <v>96</v>
      </c>
      <c r="W27" s="229">
        <v>2</v>
      </c>
      <c r="X27" s="228">
        <f t="shared" si="6"/>
        <v>19877</v>
      </c>
      <c r="Y27" s="227">
        <f t="shared" si="7"/>
        <v>0.052925491774412636</v>
      </c>
    </row>
    <row r="28" spans="1:25" ht="19.5" customHeight="1">
      <c r="A28" s="234" t="s">
        <v>282</v>
      </c>
      <c r="B28" s="232">
        <v>1106</v>
      </c>
      <c r="C28" s="229">
        <v>958</v>
      </c>
      <c r="D28" s="228">
        <v>0</v>
      </c>
      <c r="E28" s="229">
        <v>0</v>
      </c>
      <c r="F28" s="228">
        <f t="shared" si="0"/>
        <v>2064</v>
      </c>
      <c r="G28" s="231">
        <f t="shared" si="1"/>
        <v>0.0028692250590109515</v>
      </c>
      <c r="H28" s="232">
        <v>1181</v>
      </c>
      <c r="I28" s="229">
        <v>1081</v>
      </c>
      <c r="J28" s="228"/>
      <c r="K28" s="229"/>
      <c r="L28" s="228">
        <f t="shared" si="2"/>
        <v>2262</v>
      </c>
      <c r="M28" s="233">
        <f t="shared" si="3"/>
        <v>-0.08753315649867377</v>
      </c>
      <c r="N28" s="232">
        <v>10757</v>
      </c>
      <c r="O28" s="229">
        <v>10002</v>
      </c>
      <c r="P28" s="228"/>
      <c r="Q28" s="229"/>
      <c r="R28" s="228">
        <f t="shared" si="4"/>
        <v>20759</v>
      </c>
      <c r="S28" s="231">
        <f t="shared" si="5"/>
        <v>0.00318388056743902</v>
      </c>
      <c r="T28" s="232">
        <v>10546</v>
      </c>
      <c r="U28" s="229">
        <v>9930</v>
      </c>
      <c r="V28" s="228"/>
      <c r="W28" s="229"/>
      <c r="X28" s="228">
        <f t="shared" si="6"/>
        <v>20476</v>
      </c>
      <c r="Y28" s="227">
        <f t="shared" si="7"/>
        <v>0.01382105880054696</v>
      </c>
    </row>
    <row r="29" spans="1:25" ht="19.5" customHeight="1">
      <c r="A29" s="234" t="s">
        <v>283</v>
      </c>
      <c r="B29" s="232">
        <v>1096</v>
      </c>
      <c r="C29" s="229">
        <v>836</v>
      </c>
      <c r="D29" s="228">
        <v>0</v>
      </c>
      <c r="E29" s="229">
        <v>0</v>
      </c>
      <c r="F29" s="228">
        <f t="shared" si="0"/>
        <v>1932</v>
      </c>
      <c r="G29" s="231">
        <f t="shared" si="1"/>
        <v>0.0026857281075625765</v>
      </c>
      <c r="H29" s="232">
        <v>487</v>
      </c>
      <c r="I29" s="229">
        <v>302</v>
      </c>
      <c r="J29" s="228"/>
      <c r="K29" s="229"/>
      <c r="L29" s="228">
        <f t="shared" si="2"/>
        <v>789</v>
      </c>
      <c r="M29" s="233">
        <f t="shared" si="3"/>
        <v>1.4486692015209126</v>
      </c>
      <c r="N29" s="232">
        <v>9444</v>
      </c>
      <c r="O29" s="229">
        <v>6975</v>
      </c>
      <c r="P29" s="228"/>
      <c r="Q29" s="229"/>
      <c r="R29" s="228">
        <f t="shared" si="4"/>
        <v>16419</v>
      </c>
      <c r="S29" s="231">
        <f t="shared" si="5"/>
        <v>0.002518239560517427</v>
      </c>
      <c r="T29" s="232">
        <v>3736</v>
      </c>
      <c r="U29" s="229">
        <v>1101</v>
      </c>
      <c r="V29" s="228"/>
      <c r="W29" s="229"/>
      <c r="X29" s="228">
        <f t="shared" si="6"/>
        <v>4837</v>
      </c>
      <c r="Y29" s="227">
        <f t="shared" si="7"/>
        <v>2.3944593756460617</v>
      </c>
    </row>
    <row r="30" spans="1:25" ht="19.5" customHeight="1">
      <c r="A30" s="234" t="s">
        <v>284</v>
      </c>
      <c r="B30" s="232">
        <v>267</v>
      </c>
      <c r="C30" s="229">
        <v>286</v>
      </c>
      <c r="D30" s="228">
        <v>1</v>
      </c>
      <c r="E30" s="229">
        <v>0</v>
      </c>
      <c r="F30" s="228">
        <f t="shared" si="0"/>
        <v>554</v>
      </c>
      <c r="G30" s="231">
        <f t="shared" si="1"/>
        <v>0.0007701311447151488</v>
      </c>
      <c r="H30" s="232">
        <v>325</v>
      </c>
      <c r="I30" s="229">
        <v>285</v>
      </c>
      <c r="J30" s="228">
        <v>2</v>
      </c>
      <c r="K30" s="229">
        <v>7</v>
      </c>
      <c r="L30" s="228">
        <f t="shared" si="2"/>
        <v>619</v>
      </c>
      <c r="M30" s="233">
        <f t="shared" si="3"/>
        <v>-0.10500807754442654</v>
      </c>
      <c r="N30" s="232">
        <v>3043</v>
      </c>
      <c r="O30" s="229">
        <v>2907</v>
      </c>
      <c r="P30" s="228">
        <v>7</v>
      </c>
      <c r="Q30" s="229">
        <v>26</v>
      </c>
      <c r="R30" s="228">
        <f t="shared" si="4"/>
        <v>5983</v>
      </c>
      <c r="S30" s="231">
        <f t="shared" si="5"/>
        <v>0.0009176336738276244</v>
      </c>
      <c r="T30" s="232">
        <v>2784</v>
      </c>
      <c r="U30" s="229">
        <v>2795</v>
      </c>
      <c r="V30" s="228">
        <v>4</v>
      </c>
      <c r="W30" s="229">
        <v>7</v>
      </c>
      <c r="X30" s="228">
        <f t="shared" si="6"/>
        <v>5590</v>
      </c>
      <c r="Y30" s="227">
        <f t="shared" si="7"/>
        <v>0.07030411449016105</v>
      </c>
    </row>
    <row r="31" spans="1:25" ht="19.5" customHeight="1" thickBot="1">
      <c r="A31" s="234" t="s">
        <v>263</v>
      </c>
      <c r="B31" s="232">
        <v>12158</v>
      </c>
      <c r="C31" s="229">
        <v>8504</v>
      </c>
      <c r="D31" s="228">
        <v>21</v>
      </c>
      <c r="E31" s="229">
        <v>1</v>
      </c>
      <c r="F31" s="228">
        <f t="shared" si="0"/>
        <v>20684</v>
      </c>
      <c r="G31" s="231">
        <f t="shared" si="1"/>
        <v>0.028753416240592307</v>
      </c>
      <c r="H31" s="232">
        <v>7954</v>
      </c>
      <c r="I31" s="229">
        <v>4545</v>
      </c>
      <c r="J31" s="228">
        <v>24</v>
      </c>
      <c r="K31" s="229">
        <v>9</v>
      </c>
      <c r="L31" s="228">
        <f t="shared" si="2"/>
        <v>12532</v>
      </c>
      <c r="M31" s="233">
        <f t="shared" si="3"/>
        <v>0.6504947334822853</v>
      </c>
      <c r="N31" s="232">
        <v>108738</v>
      </c>
      <c r="O31" s="229">
        <v>78722</v>
      </c>
      <c r="P31" s="228">
        <v>105</v>
      </c>
      <c r="Q31" s="229">
        <v>177</v>
      </c>
      <c r="R31" s="228">
        <f t="shared" si="4"/>
        <v>187742</v>
      </c>
      <c r="S31" s="231">
        <f t="shared" si="5"/>
        <v>0.028794648369003153</v>
      </c>
      <c r="T31" s="232">
        <v>69146</v>
      </c>
      <c r="U31" s="229">
        <v>43895</v>
      </c>
      <c r="V31" s="228">
        <v>180</v>
      </c>
      <c r="W31" s="229">
        <v>243</v>
      </c>
      <c r="X31" s="228">
        <f t="shared" si="6"/>
        <v>113464</v>
      </c>
      <c r="Y31" s="227">
        <f t="shared" si="7"/>
        <v>0.6546393569766622</v>
      </c>
    </row>
    <row r="32" spans="1:25" s="235" customFormat="1" ht="19.5" customHeight="1">
      <c r="A32" s="242" t="s">
        <v>59</v>
      </c>
      <c r="B32" s="239">
        <f>SUM(B33:B49)</f>
        <v>114141</v>
      </c>
      <c r="C32" s="238">
        <f>SUM(C33:C49)</f>
        <v>111219</v>
      </c>
      <c r="D32" s="237">
        <f>SUM(D33:D49)</f>
        <v>132</v>
      </c>
      <c r="E32" s="238">
        <f>SUM(E33:E49)</f>
        <v>64</v>
      </c>
      <c r="F32" s="237">
        <f t="shared" si="0"/>
        <v>225556</v>
      </c>
      <c r="G32" s="240">
        <f t="shared" si="1"/>
        <v>0.3135518059158305</v>
      </c>
      <c r="H32" s="239">
        <f>SUM(H33:H49)</f>
        <v>92956</v>
      </c>
      <c r="I32" s="238">
        <f>SUM(I33:I49)</f>
        <v>88597</v>
      </c>
      <c r="J32" s="237">
        <f>SUM(J33:J49)</f>
        <v>148</v>
      </c>
      <c r="K32" s="238">
        <f>SUM(K33:K49)</f>
        <v>23</v>
      </c>
      <c r="L32" s="237">
        <f t="shared" si="2"/>
        <v>181724</v>
      </c>
      <c r="M32" s="241">
        <f t="shared" si="3"/>
        <v>0.2412009420880017</v>
      </c>
      <c r="N32" s="239">
        <f>SUM(N33:N49)</f>
        <v>960635</v>
      </c>
      <c r="O32" s="238">
        <f>SUM(O33:O49)</f>
        <v>945825</v>
      </c>
      <c r="P32" s="237">
        <f>SUM(P33:P49)</f>
        <v>806</v>
      </c>
      <c r="Q32" s="238">
        <f>SUM(Q33:Q49)</f>
        <v>642</v>
      </c>
      <c r="R32" s="237">
        <f t="shared" si="4"/>
        <v>1907908</v>
      </c>
      <c r="S32" s="240">
        <f t="shared" si="5"/>
        <v>0.2926225350769038</v>
      </c>
      <c r="T32" s="239">
        <f>SUM(T33:T49)</f>
        <v>801037</v>
      </c>
      <c r="U32" s="238">
        <f>SUM(U33:U49)</f>
        <v>781073</v>
      </c>
      <c r="V32" s="237">
        <f>SUM(V33:V49)</f>
        <v>2457</v>
      </c>
      <c r="W32" s="238">
        <f>SUM(W33:W49)</f>
        <v>2194</v>
      </c>
      <c r="X32" s="237">
        <f t="shared" si="6"/>
        <v>1586761</v>
      </c>
      <c r="Y32" s="236">
        <f t="shared" si="7"/>
        <v>0.20239153848626223</v>
      </c>
    </row>
    <row r="33" spans="1:25" ht="19.5" customHeight="1">
      <c r="A33" s="249" t="s">
        <v>285</v>
      </c>
      <c r="B33" s="246">
        <v>19138</v>
      </c>
      <c r="C33" s="244">
        <v>18265</v>
      </c>
      <c r="D33" s="245">
        <v>0</v>
      </c>
      <c r="E33" s="244">
        <v>0</v>
      </c>
      <c r="F33" s="228">
        <f t="shared" si="0"/>
        <v>37403</v>
      </c>
      <c r="G33" s="231">
        <f t="shared" si="1"/>
        <v>0.05199497329563305</v>
      </c>
      <c r="H33" s="246">
        <v>14990</v>
      </c>
      <c r="I33" s="244">
        <v>14669</v>
      </c>
      <c r="J33" s="245">
        <v>1</v>
      </c>
      <c r="K33" s="244">
        <v>0</v>
      </c>
      <c r="L33" s="245">
        <f t="shared" si="2"/>
        <v>29660</v>
      </c>
      <c r="M33" s="248">
        <f t="shared" si="3"/>
        <v>0.2610586648685098</v>
      </c>
      <c r="N33" s="246">
        <v>141234</v>
      </c>
      <c r="O33" s="244">
        <v>141441</v>
      </c>
      <c r="P33" s="245">
        <v>1</v>
      </c>
      <c r="Q33" s="244">
        <v>0</v>
      </c>
      <c r="R33" s="228">
        <f t="shared" si="4"/>
        <v>282676</v>
      </c>
      <c r="S33" s="231">
        <f t="shared" si="5"/>
        <v>0.04335500858814935</v>
      </c>
      <c r="T33" s="250">
        <v>125931</v>
      </c>
      <c r="U33" s="244">
        <v>122959</v>
      </c>
      <c r="V33" s="245">
        <v>97</v>
      </c>
      <c r="W33" s="244">
        <v>100</v>
      </c>
      <c r="X33" s="245">
        <f t="shared" si="6"/>
        <v>249087</v>
      </c>
      <c r="Y33" s="243">
        <f t="shared" si="7"/>
        <v>0.13484846660002336</v>
      </c>
    </row>
    <row r="34" spans="1:25" ht="19.5" customHeight="1">
      <c r="A34" s="249" t="s">
        <v>286</v>
      </c>
      <c r="B34" s="246">
        <v>18888</v>
      </c>
      <c r="C34" s="244">
        <v>18477</v>
      </c>
      <c r="D34" s="245">
        <v>0</v>
      </c>
      <c r="E34" s="244">
        <v>0</v>
      </c>
      <c r="F34" s="245">
        <f t="shared" si="0"/>
        <v>37365</v>
      </c>
      <c r="G34" s="247">
        <f t="shared" si="1"/>
        <v>0.05194214841567064</v>
      </c>
      <c r="H34" s="246">
        <v>14144</v>
      </c>
      <c r="I34" s="244">
        <v>13194</v>
      </c>
      <c r="J34" s="245">
        <v>4</v>
      </c>
      <c r="K34" s="244">
        <v>4</v>
      </c>
      <c r="L34" s="228">
        <f t="shared" si="2"/>
        <v>27346</v>
      </c>
      <c r="M34" s="248">
        <f t="shared" si="3"/>
        <v>0.36637899509983174</v>
      </c>
      <c r="N34" s="246">
        <v>153167</v>
      </c>
      <c r="O34" s="244">
        <v>152388</v>
      </c>
      <c r="P34" s="245">
        <v>5</v>
      </c>
      <c r="Q34" s="244">
        <v>7</v>
      </c>
      <c r="R34" s="245">
        <f t="shared" si="4"/>
        <v>305567</v>
      </c>
      <c r="S34" s="247">
        <f t="shared" si="5"/>
        <v>0.046865881465901</v>
      </c>
      <c r="T34" s="250">
        <v>146479</v>
      </c>
      <c r="U34" s="244">
        <v>142092</v>
      </c>
      <c r="V34" s="245">
        <v>282</v>
      </c>
      <c r="W34" s="244">
        <v>425</v>
      </c>
      <c r="X34" s="245">
        <f t="shared" si="6"/>
        <v>289278</v>
      </c>
      <c r="Y34" s="243">
        <f t="shared" si="7"/>
        <v>0.05630915589847829</v>
      </c>
    </row>
    <row r="35" spans="1:25" ht="19.5" customHeight="1">
      <c r="A35" s="249" t="s">
        <v>287</v>
      </c>
      <c r="B35" s="246">
        <v>17122</v>
      </c>
      <c r="C35" s="244">
        <v>16065</v>
      </c>
      <c r="D35" s="245">
        <v>4</v>
      </c>
      <c r="E35" s="244">
        <v>4</v>
      </c>
      <c r="F35" s="245">
        <f t="shared" si="0"/>
        <v>33195</v>
      </c>
      <c r="G35" s="247">
        <f t="shared" si="1"/>
        <v>0.04614531290400607</v>
      </c>
      <c r="H35" s="246">
        <v>10470</v>
      </c>
      <c r="I35" s="244">
        <v>9556</v>
      </c>
      <c r="J35" s="245">
        <v>3</v>
      </c>
      <c r="K35" s="244">
        <v>4</v>
      </c>
      <c r="L35" s="245">
        <f t="shared" si="2"/>
        <v>20033</v>
      </c>
      <c r="M35" s="248">
        <f t="shared" si="3"/>
        <v>0.6570159237258524</v>
      </c>
      <c r="N35" s="246">
        <v>116320</v>
      </c>
      <c r="O35" s="244">
        <v>121818</v>
      </c>
      <c r="P35" s="245">
        <v>145</v>
      </c>
      <c r="Q35" s="244">
        <v>137</v>
      </c>
      <c r="R35" s="245">
        <f t="shared" si="4"/>
        <v>238420</v>
      </c>
      <c r="S35" s="247">
        <f t="shared" si="5"/>
        <v>0.03656731079959589</v>
      </c>
      <c r="T35" s="250">
        <v>94822</v>
      </c>
      <c r="U35" s="244">
        <v>93868</v>
      </c>
      <c r="V35" s="245">
        <v>3</v>
      </c>
      <c r="W35" s="244">
        <v>15</v>
      </c>
      <c r="X35" s="245">
        <f t="shared" si="6"/>
        <v>188708</v>
      </c>
      <c r="Y35" s="243">
        <f t="shared" si="7"/>
        <v>0.2634334527418021</v>
      </c>
    </row>
    <row r="36" spans="1:25" ht="19.5" customHeight="1">
      <c r="A36" s="249" t="s">
        <v>288</v>
      </c>
      <c r="B36" s="246">
        <v>8299</v>
      </c>
      <c r="C36" s="244">
        <v>9298</v>
      </c>
      <c r="D36" s="245">
        <v>0</v>
      </c>
      <c r="E36" s="244">
        <v>0</v>
      </c>
      <c r="F36" s="245">
        <f t="shared" si="0"/>
        <v>17597</v>
      </c>
      <c r="G36" s="247">
        <f t="shared" si="1"/>
        <v>0.02446208980785645</v>
      </c>
      <c r="H36" s="246">
        <v>6456</v>
      </c>
      <c r="I36" s="244">
        <v>6303</v>
      </c>
      <c r="J36" s="245"/>
      <c r="K36" s="244">
        <v>0</v>
      </c>
      <c r="L36" s="228">
        <f t="shared" si="2"/>
        <v>12759</v>
      </c>
      <c r="M36" s="248" t="s">
        <v>49</v>
      </c>
      <c r="N36" s="246">
        <v>69205</v>
      </c>
      <c r="O36" s="244">
        <v>70197</v>
      </c>
      <c r="P36" s="245"/>
      <c r="Q36" s="244">
        <v>0</v>
      </c>
      <c r="R36" s="228">
        <f t="shared" si="4"/>
        <v>139402</v>
      </c>
      <c r="S36" s="247">
        <f t="shared" si="5"/>
        <v>0.02138057319052624</v>
      </c>
      <c r="T36" s="250">
        <v>47793</v>
      </c>
      <c r="U36" s="244">
        <v>46623</v>
      </c>
      <c r="V36" s="245">
        <v>2</v>
      </c>
      <c r="W36" s="244">
        <v>5</v>
      </c>
      <c r="X36" s="245">
        <f t="shared" si="6"/>
        <v>94423</v>
      </c>
      <c r="Y36" s="243" t="s">
        <v>49</v>
      </c>
    </row>
    <row r="37" spans="1:25" ht="19.5" customHeight="1">
      <c r="A37" s="249" t="s">
        <v>289</v>
      </c>
      <c r="B37" s="246">
        <v>8900</v>
      </c>
      <c r="C37" s="244">
        <v>8158</v>
      </c>
      <c r="D37" s="245">
        <v>0</v>
      </c>
      <c r="E37" s="244">
        <v>0</v>
      </c>
      <c r="F37" s="245">
        <f t="shared" si="0"/>
        <v>17058</v>
      </c>
      <c r="G37" s="247">
        <f t="shared" si="1"/>
        <v>0.023712810589442253</v>
      </c>
      <c r="H37" s="246">
        <v>8080</v>
      </c>
      <c r="I37" s="244">
        <v>7618</v>
      </c>
      <c r="J37" s="245"/>
      <c r="K37" s="244">
        <v>0</v>
      </c>
      <c r="L37" s="245">
        <f t="shared" si="2"/>
        <v>15698</v>
      </c>
      <c r="M37" s="248">
        <f t="shared" si="3"/>
        <v>0.08663524015798196</v>
      </c>
      <c r="N37" s="246">
        <v>86509</v>
      </c>
      <c r="O37" s="244">
        <v>79707</v>
      </c>
      <c r="P37" s="245">
        <v>3</v>
      </c>
      <c r="Q37" s="244">
        <v>0</v>
      </c>
      <c r="R37" s="245">
        <f t="shared" si="4"/>
        <v>166219</v>
      </c>
      <c r="S37" s="247">
        <f t="shared" si="5"/>
        <v>0.02549359044458531</v>
      </c>
      <c r="T37" s="250">
        <v>64665</v>
      </c>
      <c r="U37" s="244">
        <v>60071</v>
      </c>
      <c r="V37" s="245"/>
      <c r="W37" s="244">
        <v>4</v>
      </c>
      <c r="X37" s="245">
        <f t="shared" si="6"/>
        <v>124740</v>
      </c>
      <c r="Y37" s="243">
        <f t="shared" si="7"/>
        <v>0.33252364919031585</v>
      </c>
    </row>
    <row r="38" spans="1:25" ht="19.5" customHeight="1">
      <c r="A38" s="249" t="s">
        <v>290</v>
      </c>
      <c r="B38" s="246">
        <v>6800</v>
      </c>
      <c r="C38" s="244">
        <v>6869</v>
      </c>
      <c r="D38" s="245">
        <v>0</v>
      </c>
      <c r="E38" s="244">
        <v>0</v>
      </c>
      <c r="F38" s="245">
        <f t="shared" si="0"/>
        <v>13669</v>
      </c>
      <c r="G38" s="247">
        <f t="shared" si="1"/>
        <v>0.019001665373847235</v>
      </c>
      <c r="H38" s="246">
        <v>6376</v>
      </c>
      <c r="I38" s="244">
        <v>6448</v>
      </c>
      <c r="J38" s="245"/>
      <c r="K38" s="244">
        <v>0</v>
      </c>
      <c r="L38" s="245">
        <f t="shared" si="2"/>
        <v>12824</v>
      </c>
      <c r="M38" s="248">
        <f t="shared" si="3"/>
        <v>0.06589207735495939</v>
      </c>
      <c r="N38" s="246">
        <v>69526</v>
      </c>
      <c r="O38" s="244">
        <v>68032</v>
      </c>
      <c r="P38" s="245"/>
      <c r="Q38" s="244">
        <v>0</v>
      </c>
      <c r="R38" s="245">
        <f t="shared" si="4"/>
        <v>137558</v>
      </c>
      <c r="S38" s="247">
        <f t="shared" si="5"/>
        <v>0.021097752449336513</v>
      </c>
      <c r="T38" s="250">
        <v>45449</v>
      </c>
      <c r="U38" s="244">
        <v>44628</v>
      </c>
      <c r="V38" s="245"/>
      <c r="W38" s="244">
        <v>0</v>
      </c>
      <c r="X38" s="245">
        <f t="shared" si="6"/>
        <v>90077</v>
      </c>
      <c r="Y38" s="243">
        <f t="shared" si="7"/>
        <v>0.5271156899097438</v>
      </c>
    </row>
    <row r="39" spans="1:25" ht="19.5" customHeight="1">
      <c r="A39" s="249" t="s">
        <v>291</v>
      </c>
      <c r="B39" s="246">
        <v>4905</v>
      </c>
      <c r="C39" s="244">
        <v>5526</v>
      </c>
      <c r="D39" s="245">
        <v>0</v>
      </c>
      <c r="E39" s="244">
        <v>0</v>
      </c>
      <c r="F39" s="245">
        <f t="shared" si="0"/>
        <v>10431</v>
      </c>
      <c r="G39" s="247">
        <f t="shared" si="1"/>
        <v>0.014500429549681799</v>
      </c>
      <c r="H39" s="246">
        <v>2436</v>
      </c>
      <c r="I39" s="244">
        <v>2622</v>
      </c>
      <c r="J39" s="245"/>
      <c r="K39" s="244"/>
      <c r="L39" s="245">
        <f t="shared" si="2"/>
        <v>5058</v>
      </c>
      <c r="M39" s="248">
        <f t="shared" si="3"/>
        <v>1.0622775800711746</v>
      </c>
      <c r="N39" s="246">
        <v>34084</v>
      </c>
      <c r="O39" s="244">
        <v>35512</v>
      </c>
      <c r="P39" s="245"/>
      <c r="Q39" s="244">
        <v>0</v>
      </c>
      <c r="R39" s="245">
        <f t="shared" si="4"/>
        <v>69596</v>
      </c>
      <c r="S39" s="247">
        <f t="shared" si="5"/>
        <v>0.010674182377353727</v>
      </c>
      <c r="T39" s="250">
        <v>36067</v>
      </c>
      <c r="U39" s="244">
        <v>38754</v>
      </c>
      <c r="V39" s="245"/>
      <c r="W39" s="244">
        <v>0</v>
      </c>
      <c r="X39" s="245">
        <f t="shared" si="6"/>
        <v>74821</v>
      </c>
      <c r="Y39" s="243">
        <f t="shared" si="7"/>
        <v>-0.0698333355608719</v>
      </c>
    </row>
    <row r="40" spans="1:25" ht="19.5" customHeight="1">
      <c r="A40" s="249" t="s">
        <v>292</v>
      </c>
      <c r="B40" s="246">
        <v>4565</v>
      </c>
      <c r="C40" s="244">
        <v>4366</v>
      </c>
      <c r="D40" s="245">
        <v>0</v>
      </c>
      <c r="E40" s="244">
        <v>0</v>
      </c>
      <c r="F40" s="245">
        <f>SUM(B40:E40)</f>
        <v>8931</v>
      </c>
      <c r="G40" s="247">
        <f>F40/$F$9</f>
        <v>0.012415236919586632</v>
      </c>
      <c r="H40" s="246">
        <v>3965</v>
      </c>
      <c r="I40" s="244">
        <v>4096</v>
      </c>
      <c r="J40" s="245"/>
      <c r="K40" s="244"/>
      <c r="L40" s="245">
        <f>SUM(H40:K40)</f>
        <v>8061</v>
      </c>
      <c r="M40" s="248">
        <f>IF(ISERROR(F40/L40-1),"         /0",(F40/L40-1))</f>
        <v>0.10792705619650178</v>
      </c>
      <c r="N40" s="246">
        <v>37931</v>
      </c>
      <c r="O40" s="244">
        <v>38327</v>
      </c>
      <c r="P40" s="245"/>
      <c r="Q40" s="244"/>
      <c r="R40" s="245">
        <f>SUM(N40:Q40)</f>
        <v>76258</v>
      </c>
      <c r="S40" s="247">
        <f>R40/$R$9</f>
        <v>0.011695956660328763</v>
      </c>
      <c r="T40" s="250">
        <v>36263</v>
      </c>
      <c r="U40" s="244">
        <v>33309</v>
      </c>
      <c r="V40" s="245"/>
      <c r="W40" s="244"/>
      <c r="X40" s="245">
        <f>SUM(T40:W40)</f>
        <v>69572</v>
      </c>
      <c r="Y40" s="243">
        <f>IF(ISERROR(R40/X40-1),"         /0",(R40/X40-1))</f>
        <v>0.09610188006669351</v>
      </c>
    </row>
    <row r="41" spans="1:25" ht="19.5" customHeight="1">
      <c r="A41" s="249" t="s">
        <v>293</v>
      </c>
      <c r="B41" s="246">
        <v>2865</v>
      </c>
      <c r="C41" s="244">
        <v>2545</v>
      </c>
      <c r="D41" s="245">
        <v>0</v>
      </c>
      <c r="E41" s="244">
        <v>0</v>
      </c>
      <c r="F41" s="245">
        <f>SUM(B41:E41)</f>
        <v>5410</v>
      </c>
      <c r="G41" s="247">
        <f>F41/$F$9</f>
        <v>0.00752059475254324</v>
      </c>
      <c r="H41" s="246">
        <v>1793</v>
      </c>
      <c r="I41" s="244">
        <v>1725</v>
      </c>
      <c r="J41" s="245"/>
      <c r="K41" s="244"/>
      <c r="L41" s="245">
        <f>SUM(H41:K41)</f>
        <v>3518</v>
      </c>
      <c r="M41" s="248">
        <f>IF(ISERROR(F41/L41-1),"         /0",(F41/L41-1))</f>
        <v>0.5378055713473564</v>
      </c>
      <c r="N41" s="246">
        <v>24229</v>
      </c>
      <c r="O41" s="244">
        <v>20788</v>
      </c>
      <c r="P41" s="245"/>
      <c r="Q41" s="244">
        <v>0</v>
      </c>
      <c r="R41" s="245">
        <f>SUM(N41:Q41)</f>
        <v>45017</v>
      </c>
      <c r="S41" s="247">
        <f>R41/$R$9</f>
        <v>0.006904415025020587</v>
      </c>
      <c r="T41" s="250">
        <v>22770</v>
      </c>
      <c r="U41" s="244">
        <v>21502</v>
      </c>
      <c r="V41" s="245"/>
      <c r="W41" s="244">
        <v>0</v>
      </c>
      <c r="X41" s="245">
        <f>SUM(T41:W41)</f>
        <v>44272</v>
      </c>
      <c r="Y41" s="243">
        <f>IF(ISERROR(R41/X41-1),"         /0",(R41/X41-1))</f>
        <v>0.016827791832309424</v>
      </c>
    </row>
    <row r="42" spans="1:25" ht="19.5" customHeight="1">
      <c r="A42" s="249" t="s">
        <v>294</v>
      </c>
      <c r="B42" s="246">
        <v>1832</v>
      </c>
      <c r="C42" s="244">
        <v>1804</v>
      </c>
      <c r="D42" s="245">
        <v>0</v>
      </c>
      <c r="E42" s="244">
        <v>0</v>
      </c>
      <c r="F42" s="245">
        <f>SUM(B42:E42)</f>
        <v>3636</v>
      </c>
      <c r="G42" s="247">
        <f>F42/$F$9</f>
        <v>0.005054506935350688</v>
      </c>
      <c r="H42" s="246">
        <v>2046</v>
      </c>
      <c r="I42" s="244">
        <v>1327</v>
      </c>
      <c r="J42" s="245">
        <v>1</v>
      </c>
      <c r="K42" s="244">
        <v>1</v>
      </c>
      <c r="L42" s="245">
        <f>SUM(H42:K42)</f>
        <v>3375</v>
      </c>
      <c r="M42" s="248">
        <f>IF(ISERROR(F42/L42-1),"         /0",(F42/L42-1))</f>
        <v>0.07733333333333325</v>
      </c>
      <c r="N42" s="246">
        <v>16057</v>
      </c>
      <c r="O42" s="244">
        <v>14634</v>
      </c>
      <c r="P42" s="245"/>
      <c r="Q42" s="244">
        <v>0</v>
      </c>
      <c r="R42" s="245">
        <f>SUM(N42:Q42)</f>
        <v>30691</v>
      </c>
      <c r="S42" s="247">
        <f>R42/$R$9</f>
        <v>0.004707186208163734</v>
      </c>
      <c r="T42" s="250">
        <v>15946</v>
      </c>
      <c r="U42" s="244">
        <v>13734</v>
      </c>
      <c r="V42" s="245">
        <v>1</v>
      </c>
      <c r="W42" s="244">
        <v>1</v>
      </c>
      <c r="X42" s="245">
        <f>SUM(T42:W42)</f>
        <v>29682</v>
      </c>
      <c r="Y42" s="243">
        <f>IF(ISERROR(R42/X42-1),"         /0",(R42/X42-1))</f>
        <v>0.03399366619500044</v>
      </c>
    </row>
    <row r="43" spans="1:25" ht="19.5" customHeight="1">
      <c r="A43" s="249" t="s">
        <v>295</v>
      </c>
      <c r="B43" s="246">
        <v>1820</v>
      </c>
      <c r="C43" s="244">
        <v>1751</v>
      </c>
      <c r="D43" s="245">
        <v>0</v>
      </c>
      <c r="E43" s="244">
        <v>0</v>
      </c>
      <c r="F43" s="245">
        <f>SUM(B43:E43)</f>
        <v>3571</v>
      </c>
      <c r="G43" s="247">
        <f>F43/$F$9</f>
        <v>0.0049641485880465635</v>
      </c>
      <c r="H43" s="246">
        <v>1190</v>
      </c>
      <c r="I43" s="244">
        <v>1235</v>
      </c>
      <c r="J43" s="245"/>
      <c r="K43" s="244"/>
      <c r="L43" s="245">
        <f>SUM(H43:K43)</f>
        <v>2425</v>
      </c>
      <c r="M43" s="248">
        <f>IF(ISERROR(F43/L43-1),"         /0",(F43/L43-1))</f>
        <v>0.47257731958762883</v>
      </c>
      <c r="N43" s="246">
        <v>14217</v>
      </c>
      <c r="O43" s="244">
        <v>14617</v>
      </c>
      <c r="P43" s="245"/>
      <c r="Q43" s="244"/>
      <c r="R43" s="245">
        <f>SUM(N43:Q43)</f>
        <v>28834</v>
      </c>
      <c r="S43" s="247">
        <f>R43/$R$9</f>
        <v>0.0044223716114233196</v>
      </c>
      <c r="T43" s="250">
        <v>8583</v>
      </c>
      <c r="U43" s="244">
        <v>8853</v>
      </c>
      <c r="V43" s="245"/>
      <c r="W43" s="244"/>
      <c r="X43" s="245">
        <f>SUM(T43:W43)</f>
        <v>17436</v>
      </c>
      <c r="Y43" s="243">
        <f>IF(ISERROR(R43/X43-1),"         /0",(R43/X43-1))</f>
        <v>0.6537049782060105</v>
      </c>
    </row>
    <row r="44" spans="1:25" ht="19.5" customHeight="1">
      <c r="A44" s="249" t="s">
        <v>296</v>
      </c>
      <c r="B44" s="246">
        <v>1609</v>
      </c>
      <c r="C44" s="244">
        <v>1092</v>
      </c>
      <c r="D44" s="245">
        <v>0</v>
      </c>
      <c r="E44" s="244">
        <v>0</v>
      </c>
      <c r="F44" s="245">
        <f t="shared" si="0"/>
        <v>2701</v>
      </c>
      <c r="G44" s="247">
        <f t="shared" si="1"/>
        <v>0.0037547368625913662</v>
      </c>
      <c r="H44" s="246">
        <v>1659</v>
      </c>
      <c r="I44" s="244">
        <v>1017</v>
      </c>
      <c r="J44" s="245"/>
      <c r="K44" s="244">
        <v>0</v>
      </c>
      <c r="L44" s="245">
        <f t="shared" si="2"/>
        <v>2676</v>
      </c>
      <c r="M44" s="248">
        <f t="shared" si="3"/>
        <v>0.00934230194319885</v>
      </c>
      <c r="N44" s="246">
        <v>13399</v>
      </c>
      <c r="O44" s="244">
        <v>11318</v>
      </c>
      <c r="P44" s="245">
        <v>8</v>
      </c>
      <c r="Q44" s="244">
        <v>0</v>
      </c>
      <c r="R44" s="245">
        <f t="shared" si="4"/>
        <v>24725</v>
      </c>
      <c r="S44" s="247">
        <f t="shared" si="5"/>
        <v>0.0037921598839023925</v>
      </c>
      <c r="T44" s="250">
        <v>12910</v>
      </c>
      <c r="U44" s="244">
        <v>11270</v>
      </c>
      <c r="V44" s="245">
        <v>5</v>
      </c>
      <c r="W44" s="244">
        <v>0</v>
      </c>
      <c r="X44" s="245">
        <f t="shared" si="6"/>
        <v>24185</v>
      </c>
      <c r="Y44" s="243">
        <f t="shared" si="7"/>
        <v>0.02232788918751294</v>
      </c>
    </row>
    <row r="45" spans="1:25" ht="19.5" customHeight="1">
      <c r="A45" s="249" t="s">
        <v>297</v>
      </c>
      <c r="B45" s="246">
        <v>1407</v>
      </c>
      <c r="C45" s="244">
        <v>1254</v>
      </c>
      <c r="D45" s="245">
        <v>0</v>
      </c>
      <c r="E45" s="244">
        <v>0</v>
      </c>
      <c r="F45" s="245">
        <f t="shared" si="0"/>
        <v>2661</v>
      </c>
      <c r="G45" s="247">
        <f t="shared" si="1"/>
        <v>0.0036991317257888284</v>
      </c>
      <c r="H45" s="246">
        <v>1656</v>
      </c>
      <c r="I45" s="244">
        <v>1462</v>
      </c>
      <c r="J45" s="245"/>
      <c r="K45" s="244"/>
      <c r="L45" s="245">
        <f t="shared" si="2"/>
        <v>3118</v>
      </c>
      <c r="M45" s="248">
        <f t="shared" si="3"/>
        <v>-0.14656831302116746</v>
      </c>
      <c r="N45" s="246">
        <v>14136</v>
      </c>
      <c r="O45" s="244">
        <v>12823</v>
      </c>
      <c r="P45" s="245">
        <v>59</v>
      </c>
      <c r="Q45" s="244">
        <v>5</v>
      </c>
      <c r="R45" s="245">
        <f t="shared" si="4"/>
        <v>27023</v>
      </c>
      <c r="S45" s="247">
        <f t="shared" si="5"/>
        <v>0.004144612195862259</v>
      </c>
      <c r="T45" s="250">
        <v>11390</v>
      </c>
      <c r="U45" s="244">
        <v>9976</v>
      </c>
      <c r="V45" s="245">
        <v>34</v>
      </c>
      <c r="W45" s="244">
        <v>6</v>
      </c>
      <c r="X45" s="245">
        <f t="shared" si="6"/>
        <v>21406</v>
      </c>
      <c r="Y45" s="243">
        <f t="shared" si="7"/>
        <v>0.262403064561338</v>
      </c>
    </row>
    <row r="46" spans="1:25" ht="19.5" customHeight="1">
      <c r="A46" s="249" t="s">
        <v>298</v>
      </c>
      <c r="B46" s="246">
        <v>893</v>
      </c>
      <c r="C46" s="244">
        <v>846</v>
      </c>
      <c r="D46" s="245">
        <v>0</v>
      </c>
      <c r="E46" s="244">
        <v>0</v>
      </c>
      <c r="F46" s="245">
        <f t="shared" si="0"/>
        <v>1739</v>
      </c>
      <c r="G46" s="247">
        <f t="shared" si="1"/>
        <v>0.002417433322490332</v>
      </c>
      <c r="H46" s="246">
        <v>771</v>
      </c>
      <c r="I46" s="244">
        <v>822</v>
      </c>
      <c r="J46" s="245"/>
      <c r="K46" s="244"/>
      <c r="L46" s="245">
        <f t="shared" si="2"/>
        <v>1593</v>
      </c>
      <c r="M46" s="248">
        <f t="shared" si="3"/>
        <v>0.09165097300690528</v>
      </c>
      <c r="N46" s="246">
        <v>6779</v>
      </c>
      <c r="O46" s="244">
        <v>6877</v>
      </c>
      <c r="P46" s="245"/>
      <c r="Q46" s="244"/>
      <c r="R46" s="245">
        <f t="shared" si="4"/>
        <v>13656</v>
      </c>
      <c r="S46" s="247">
        <f t="shared" si="5"/>
        <v>0.0020944685692445325</v>
      </c>
      <c r="T46" s="250">
        <v>6681</v>
      </c>
      <c r="U46" s="244">
        <v>7037</v>
      </c>
      <c r="V46" s="245"/>
      <c r="W46" s="244"/>
      <c r="X46" s="245">
        <f t="shared" si="6"/>
        <v>13718</v>
      </c>
      <c r="Y46" s="243">
        <f t="shared" si="7"/>
        <v>-0.004519609272488734</v>
      </c>
    </row>
    <row r="47" spans="1:25" ht="19.5" customHeight="1">
      <c r="A47" s="249" t="s">
        <v>299</v>
      </c>
      <c r="B47" s="246">
        <v>964</v>
      </c>
      <c r="C47" s="244">
        <v>716</v>
      </c>
      <c r="D47" s="245">
        <v>0</v>
      </c>
      <c r="E47" s="244">
        <v>0</v>
      </c>
      <c r="F47" s="245">
        <f t="shared" si="0"/>
        <v>1680</v>
      </c>
      <c r="G47" s="247">
        <f t="shared" si="1"/>
        <v>0.0023354157457065885</v>
      </c>
      <c r="H47" s="246">
        <v>665</v>
      </c>
      <c r="I47" s="244">
        <v>574</v>
      </c>
      <c r="J47" s="245"/>
      <c r="K47" s="244"/>
      <c r="L47" s="245">
        <f t="shared" si="2"/>
        <v>1239</v>
      </c>
      <c r="M47" s="248">
        <f t="shared" si="3"/>
        <v>0.35593220338983045</v>
      </c>
      <c r="N47" s="246">
        <v>7821</v>
      </c>
      <c r="O47" s="244">
        <v>6561</v>
      </c>
      <c r="P47" s="245"/>
      <c r="Q47" s="244"/>
      <c r="R47" s="245">
        <f t="shared" si="4"/>
        <v>14382</v>
      </c>
      <c r="S47" s="247">
        <f t="shared" si="5"/>
        <v>0.0022058177330751957</v>
      </c>
      <c r="T47" s="250">
        <v>6437</v>
      </c>
      <c r="U47" s="244">
        <v>4973</v>
      </c>
      <c r="V47" s="245"/>
      <c r="W47" s="244"/>
      <c r="X47" s="245">
        <f t="shared" si="6"/>
        <v>11410</v>
      </c>
      <c r="Y47" s="243">
        <f t="shared" si="7"/>
        <v>0.260473269062226</v>
      </c>
    </row>
    <row r="48" spans="1:25" ht="19.5" customHeight="1">
      <c r="A48" s="249" t="s">
        <v>300</v>
      </c>
      <c r="B48" s="246">
        <v>360</v>
      </c>
      <c r="C48" s="244">
        <v>348</v>
      </c>
      <c r="D48" s="245">
        <v>17</v>
      </c>
      <c r="E48" s="244">
        <v>17</v>
      </c>
      <c r="F48" s="245">
        <f t="shared" si="0"/>
        <v>742</v>
      </c>
      <c r="G48" s="247">
        <f t="shared" si="1"/>
        <v>0.0010314752876870764</v>
      </c>
      <c r="H48" s="246">
        <v>836</v>
      </c>
      <c r="I48" s="244">
        <v>803</v>
      </c>
      <c r="J48" s="245"/>
      <c r="K48" s="244"/>
      <c r="L48" s="245">
        <f t="shared" si="2"/>
        <v>1639</v>
      </c>
      <c r="M48" s="248" t="s">
        <v>49</v>
      </c>
      <c r="N48" s="246">
        <v>5370</v>
      </c>
      <c r="O48" s="244">
        <v>5179</v>
      </c>
      <c r="P48" s="245">
        <v>19</v>
      </c>
      <c r="Q48" s="244">
        <v>23</v>
      </c>
      <c r="R48" s="228">
        <f t="shared" si="4"/>
        <v>10591</v>
      </c>
      <c r="S48" s="247">
        <f t="shared" si="5"/>
        <v>0.0016243787797941452</v>
      </c>
      <c r="T48" s="250">
        <v>5968</v>
      </c>
      <c r="U48" s="244">
        <v>6205</v>
      </c>
      <c r="V48" s="245">
        <v>14</v>
      </c>
      <c r="W48" s="244">
        <v>1</v>
      </c>
      <c r="X48" s="245">
        <f t="shared" si="6"/>
        <v>12188</v>
      </c>
      <c r="Y48" s="243" t="s">
        <v>49</v>
      </c>
    </row>
    <row r="49" spans="1:25" ht="19.5" customHeight="1" thickBot="1">
      <c r="A49" s="249" t="s">
        <v>263</v>
      </c>
      <c r="B49" s="246">
        <v>13774</v>
      </c>
      <c r="C49" s="244">
        <v>13839</v>
      </c>
      <c r="D49" s="245">
        <v>111</v>
      </c>
      <c r="E49" s="244">
        <v>43</v>
      </c>
      <c r="F49" s="245">
        <f aca="true" t="shared" si="8" ref="F49:F79">SUM(B49:E49)</f>
        <v>27767</v>
      </c>
      <c r="G49" s="247">
        <f aca="true" t="shared" si="9" ref="G49:G79">F49/$F$9</f>
        <v>0.03859969583990169</v>
      </c>
      <c r="H49" s="246">
        <v>15423</v>
      </c>
      <c r="I49" s="244">
        <v>15126</v>
      </c>
      <c r="J49" s="245">
        <v>139</v>
      </c>
      <c r="K49" s="244">
        <v>14</v>
      </c>
      <c r="L49" s="245">
        <f aca="true" t="shared" si="10" ref="L49:L79">SUM(H49:K49)</f>
        <v>30702</v>
      </c>
      <c r="M49" s="248">
        <f aca="true" t="shared" si="11" ref="M49:M79">IF(ISERROR(F49/L49-1),"         /0",(F49/L49-1))</f>
        <v>-0.0955963780861182</v>
      </c>
      <c r="N49" s="246">
        <v>150651</v>
      </c>
      <c r="O49" s="244">
        <v>145606</v>
      </c>
      <c r="P49" s="245">
        <v>566</v>
      </c>
      <c r="Q49" s="244">
        <v>470</v>
      </c>
      <c r="R49" s="245">
        <f aca="true" t="shared" si="12" ref="R49:R79">SUM(N49:Q49)</f>
        <v>297293</v>
      </c>
      <c r="S49" s="247">
        <f aca="true" t="shared" si="13" ref="S49:S79">R49/$R$9</f>
        <v>0.04559686909464081</v>
      </c>
      <c r="T49" s="250">
        <v>112883</v>
      </c>
      <c r="U49" s="244">
        <v>115219</v>
      </c>
      <c r="V49" s="245">
        <v>2019</v>
      </c>
      <c r="W49" s="244">
        <v>1637</v>
      </c>
      <c r="X49" s="245">
        <f aca="true" t="shared" si="14" ref="X49:X80">SUM(T49:W49)</f>
        <v>231758</v>
      </c>
      <c r="Y49" s="243">
        <f aca="true" t="shared" si="15" ref="Y49:Y79">IF(ISERROR(R49/X49-1),"         /0",(R49/X49-1))</f>
        <v>0.28277341019511737</v>
      </c>
    </row>
    <row r="50" spans="1:25" s="235" customFormat="1" ht="19.5" customHeight="1">
      <c r="A50" s="242" t="s">
        <v>58</v>
      </c>
      <c r="B50" s="239">
        <f>SUM(B51:B61)</f>
        <v>52031</v>
      </c>
      <c r="C50" s="238">
        <f>SUM(C51:C61)</f>
        <v>42972</v>
      </c>
      <c r="D50" s="237">
        <f>SUM(D51:D61)</f>
        <v>37</v>
      </c>
      <c r="E50" s="238">
        <f>SUM(E51:E61)</f>
        <v>0</v>
      </c>
      <c r="F50" s="237">
        <f t="shared" si="8"/>
        <v>95040</v>
      </c>
      <c r="G50" s="240">
        <f t="shared" si="9"/>
        <v>0.13211780504282986</v>
      </c>
      <c r="H50" s="239">
        <f>SUM(H51:H61)</f>
        <v>48793</v>
      </c>
      <c r="I50" s="238">
        <f>SUM(I51:I61)</f>
        <v>42112</v>
      </c>
      <c r="J50" s="237">
        <f>SUM(J51:J61)</f>
        <v>10</v>
      </c>
      <c r="K50" s="238">
        <f>SUM(K51:K61)</f>
        <v>3</v>
      </c>
      <c r="L50" s="237">
        <f t="shared" si="10"/>
        <v>90918</v>
      </c>
      <c r="M50" s="241">
        <f t="shared" si="11"/>
        <v>0.04533755691942187</v>
      </c>
      <c r="N50" s="239">
        <f>SUM(N51:N61)</f>
        <v>416285</v>
      </c>
      <c r="O50" s="238">
        <f>SUM(O51:O61)</f>
        <v>383302</v>
      </c>
      <c r="P50" s="237">
        <f>SUM(P51:P61)</f>
        <v>147</v>
      </c>
      <c r="Q50" s="238">
        <f>SUM(Q51:Q61)</f>
        <v>56</v>
      </c>
      <c r="R50" s="237">
        <f t="shared" si="12"/>
        <v>799790</v>
      </c>
      <c r="S50" s="240">
        <f t="shared" si="13"/>
        <v>0.12266659468336884</v>
      </c>
      <c r="T50" s="239">
        <f>SUM(T51:T61)</f>
        <v>401670</v>
      </c>
      <c r="U50" s="238">
        <f>SUM(U51:U61)</f>
        <v>366949</v>
      </c>
      <c r="V50" s="237">
        <f>SUM(V51:V61)</f>
        <v>180</v>
      </c>
      <c r="W50" s="238">
        <f>SUM(W51:W61)</f>
        <v>273</v>
      </c>
      <c r="X50" s="237">
        <f t="shared" si="14"/>
        <v>769072</v>
      </c>
      <c r="Y50" s="236">
        <f t="shared" si="15"/>
        <v>0.03994164395531241</v>
      </c>
    </row>
    <row r="51" spans="1:25" ht="19.5" customHeight="1">
      <c r="A51" s="249" t="s">
        <v>301</v>
      </c>
      <c r="B51" s="246">
        <v>20253</v>
      </c>
      <c r="C51" s="244">
        <v>17116</v>
      </c>
      <c r="D51" s="245">
        <v>0</v>
      </c>
      <c r="E51" s="244">
        <v>0</v>
      </c>
      <c r="F51" s="245">
        <f t="shared" si="8"/>
        <v>37369</v>
      </c>
      <c r="G51" s="247">
        <f t="shared" si="9"/>
        <v>0.05194770892935089</v>
      </c>
      <c r="H51" s="246">
        <v>19834</v>
      </c>
      <c r="I51" s="244">
        <v>18406</v>
      </c>
      <c r="J51" s="245"/>
      <c r="K51" s="244"/>
      <c r="L51" s="245">
        <f t="shared" si="10"/>
        <v>38240</v>
      </c>
      <c r="M51" s="248">
        <f t="shared" si="11"/>
        <v>-0.02277719665271971</v>
      </c>
      <c r="N51" s="246">
        <v>153812</v>
      </c>
      <c r="O51" s="244">
        <v>151324</v>
      </c>
      <c r="P51" s="245">
        <v>6</v>
      </c>
      <c r="Q51" s="244"/>
      <c r="R51" s="245">
        <f t="shared" si="12"/>
        <v>305142</v>
      </c>
      <c r="S51" s="247">
        <f t="shared" si="13"/>
        <v>0.04680069772674394</v>
      </c>
      <c r="T51" s="246">
        <v>164287</v>
      </c>
      <c r="U51" s="244">
        <v>157247</v>
      </c>
      <c r="V51" s="245">
        <v>11</v>
      </c>
      <c r="W51" s="244">
        <v>23</v>
      </c>
      <c r="X51" s="228">
        <f t="shared" si="14"/>
        <v>321568</v>
      </c>
      <c r="Y51" s="243">
        <f t="shared" si="15"/>
        <v>-0.05108095332868945</v>
      </c>
    </row>
    <row r="52" spans="1:25" ht="19.5" customHeight="1">
      <c r="A52" s="249" t="s">
        <v>302</v>
      </c>
      <c r="B52" s="246">
        <v>9587</v>
      </c>
      <c r="C52" s="244">
        <v>7089</v>
      </c>
      <c r="D52" s="245">
        <v>0</v>
      </c>
      <c r="E52" s="244">
        <v>0</v>
      </c>
      <c r="F52" s="245">
        <f t="shared" si="8"/>
        <v>16676</v>
      </c>
      <c r="G52" s="247">
        <f t="shared" si="9"/>
        <v>0.023181781532978018</v>
      </c>
      <c r="H52" s="246">
        <v>6157</v>
      </c>
      <c r="I52" s="244">
        <v>5014</v>
      </c>
      <c r="J52" s="245"/>
      <c r="K52" s="244">
        <v>0</v>
      </c>
      <c r="L52" s="245">
        <f t="shared" si="10"/>
        <v>11171</v>
      </c>
      <c r="M52" s="248">
        <f t="shared" si="11"/>
        <v>0.4927938411959538</v>
      </c>
      <c r="N52" s="246">
        <v>72121</v>
      </c>
      <c r="O52" s="244">
        <v>62928</v>
      </c>
      <c r="P52" s="245"/>
      <c r="Q52" s="244">
        <v>0</v>
      </c>
      <c r="R52" s="245">
        <f t="shared" si="12"/>
        <v>135049</v>
      </c>
      <c r="S52" s="247">
        <f t="shared" si="13"/>
        <v>0.020712938328053963</v>
      </c>
      <c r="T52" s="246">
        <v>54100</v>
      </c>
      <c r="U52" s="244">
        <v>48251</v>
      </c>
      <c r="V52" s="245"/>
      <c r="W52" s="244">
        <v>0</v>
      </c>
      <c r="X52" s="228">
        <f t="shared" si="14"/>
        <v>102351</v>
      </c>
      <c r="Y52" s="243">
        <f t="shared" si="15"/>
        <v>0.31946927729089114</v>
      </c>
    </row>
    <row r="53" spans="1:25" ht="19.5" customHeight="1">
      <c r="A53" s="249" t="s">
        <v>303</v>
      </c>
      <c r="B53" s="246">
        <v>7743</v>
      </c>
      <c r="C53" s="244">
        <v>6170</v>
      </c>
      <c r="D53" s="245">
        <v>0</v>
      </c>
      <c r="E53" s="244">
        <v>0</v>
      </c>
      <c r="F53" s="245">
        <f t="shared" si="8"/>
        <v>13913</v>
      </c>
      <c r="G53" s="247">
        <f t="shared" si="9"/>
        <v>0.019340856708342718</v>
      </c>
      <c r="H53" s="246">
        <v>7968</v>
      </c>
      <c r="I53" s="244">
        <v>6718</v>
      </c>
      <c r="J53" s="245"/>
      <c r="K53" s="244"/>
      <c r="L53" s="245">
        <f t="shared" si="10"/>
        <v>14686</v>
      </c>
      <c r="M53" s="248">
        <f t="shared" si="11"/>
        <v>-0.052635162740024555</v>
      </c>
      <c r="N53" s="246">
        <v>64387</v>
      </c>
      <c r="O53" s="244">
        <v>59354</v>
      </c>
      <c r="P53" s="245"/>
      <c r="Q53" s="244"/>
      <c r="R53" s="245">
        <f t="shared" si="12"/>
        <v>123741</v>
      </c>
      <c r="S53" s="247">
        <f t="shared" si="13"/>
        <v>0.018978590745964245</v>
      </c>
      <c r="T53" s="246">
        <v>66287</v>
      </c>
      <c r="U53" s="244">
        <v>60877</v>
      </c>
      <c r="V53" s="245"/>
      <c r="W53" s="244"/>
      <c r="X53" s="228">
        <f t="shared" si="14"/>
        <v>127164</v>
      </c>
      <c r="Y53" s="243">
        <f t="shared" si="15"/>
        <v>-0.026917995659148763</v>
      </c>
    </row>
    <row r="54" spans="1:25" ht="19.5" customHeight="1">
      <c r="A54" s="249" t="s">
        <v>304</v>
      </c>
      <c r="B54" s="246">
        <v>3747</v>
      </c>
      <c r="C54" s="244">
        <v>4138</v>
      </c>
      <c r="D54" s="245">
        <v>0</v>
      </c>
      <c r="E54" s="244">
        <v>0</v>
      </c>
      <c r="F54" s="245">
        <f t="shared" si="8"/>
        <v>7885</v>
      </c>
      <c r="G54" s="247">
        <f t="shared" si="9"/>
        <v>0.010961162592200268</v>
      </c>
      <c r="H54" s="246">
        <v>4151</v>
      </c>
      <c r="I54" s="244">
        <v>3780</v>
      </c>
      <c r="J54" s="245"/>
      <c r="K54" s="244"/>
      <c r="L54" s="245">
        <f t="shared" si="10"/>
        <v>7931</v>
      </c>
      <c r="M54" s="248">
        <f t="shared" si="11"/>
        <v>-0.005800025217500893</v>
      </c>
      <c r="N54" s="246">
        <v>35330</v>
      </c>
      <c r="O54" s="244">
        <v>33117</v>
      </c>
      <c r="P54" s="245"/>
      <c r="Q54" s="244"/>
      <c r="R54" s="245">
        <f t="shared" si="12"/>
        <v>68447</v>
      </c>
      <c r="S54" s="247">
        <f t="shared" si="13"/>
        <v>0.010497956221373794</v>
      </c>
      <c r="T54" s="246">
        <v>37714</v>
      </c>
      <c r="U54" s="244">
        <v>33321</v>
      </c>
      <c r="V54" s="245">
        <v>1</v>
      </c>
      <c r="W54" s="244"/>
      <c r="X54" s="228">
        <f t="shared" si="14"/>
        <v>71036</v>
      </c>
      <c r="Y54" s="243">
        <f t="shared" si="15"/>
        <v>-0.03644630891379019</v>
      </c>
    </row>
    <row r="55" spans="1:25" ht="19.5" customHeight="1">
      <c r="A55" s="249" t="s">
        <v>305</v>
      </c>
      <c r="B55" s="246">
        <v>2444</v>
      </c>
      <c r="C55" s="244">
        <v>2560</v>
      </c>
      <c r="D55" s="245">
        <v>0</v>
      </c>
      <c r="E55" s="244">
        <v>0</v>
      </c>
      <c r="F55" s="245">
        <f>SUM(B55:E55)</f>
        <v>5004</v>
      </c>
      <c r="G55" s="247">
        <f>F55/$F$9</f>
        <v>0.006956202613997481</v>
      </c>
      <c r="H55" s="246">
        <v>2158</v>
      </c>
      <c r="I55" s="244">
        <v>2353</v>
      </c>
      <c r="J55" s="245"/>
      <c r="K55" s="244"/>
      <c r="L55" s="245">
        <f>SUM(H55:K55)</f>
        <v>4511</v>
      </c>
      <c r="M55" s="248">
        <f>IF(ISERROR(F55/L55-1),"         /0",(F55/L55-1))</f>
        <v>0.1092884061183772</v>
      </c>
      <c r="N55" s="246">
        <v>19010</v>
      </c>
      <c r="O55" s="244">
        <v>20956</v>
      </c>
      <c r="P55" s="245"/>
      <c r="Q55" s="244"/>
      <c r="R55" s="245">
        <f>SUM(N55:Q55)</f>
        <v>39966</v>
      </c>
      <c r="S55" s="247">
        <f>R55/$R$9</f>
        <v>0.006129725456826816</v>
      </c>
      <c r="T55" s="246">
        <v>18314</v>
      </c>
      <c r="U55" s="244">
        <v>20140</v>
      </c>
      <c r="V55" s="245"/>
      <c r="W55" s="244"/>
      <c r="X55" s="228">
        <f>SUM(T55:W55)</f>
        <v>38454</v>
      </c>
      <c r="Y55" s="243">
        <f>IF(ISERROR(R55/X55-1),"         /0",(R55/X55-1))</f>
        <v>0.03931970666250595</v>
      </c>
    </row>
    <row r="56" spans="1:25" ht="19.5" customHeight="1">
      <c r="A56" s="249" t="s">
        <v>306</v>
      </c>
      <c r="B56" s="246">
        <v>2547</v>
      </c>
      <c r="C56" s="244">
        <v>2047</v>
      </c>
      <c r="D56" s="245">
        <v>11</v>
      </c>
      <c r="E56" s="244">
        <v>0</v>
      </c>
      <c r="F56" s="245">
        <f>SUM(B56:E56)</f>
        <v>4605</v>
      </c>
      <c r="G56" s="247">
        <f>F56/$F$9</f>
        <v>0.006401541374392167</v>
      </c>
      <c r="H56" s="246">
        <v>2630</v>
      </c>
      <c r="I56" s="244">
        <v>2066</v>
      </c>
      <c r="J56" s="245"/>
      <c r="K56" s="244"/>
      <c r="L56" s="245">
        <f>SUM(H56:K56)</f>
        <v>4696</v>
      </c>
      <c r="M56" s="248">
        <f>IF(ISERROR(F56/L56-1),"         /0",(F56/L56-1))</f>
        <v>-0.019378194207836485</v>
      </c>
      <c r="N56" s="246">
        <v>21026</v>
      </c>
      <c r="O56" s="244">
        <v>19303</v>
      </c>
      <c r="P56" s="245">
        <v>31</v>
      </c>
      <c r="Q56" s="244"/>
      <c r="R56" s="245">
        <f>SUM(N56:Q56)</f>
        <v>40360</v>
      </c>
      <c r="S56" s="247">
        <f>R56/$R$9</f>
        <v>0.0061901546173630155</v>
      </c>
      <c r="T56" s="246">
        <v>18076</v>
      </c>
      <c r="U56" s="244">
        <v>16578</v>
      </c>
      <c r="V56" s="245">
        <v>46</v>
      </c>
      <c r="W56" s="244"/>
      <c r="X56" s="228">
        <f>SUM(T56:W56)</f>
        <v>34700</v>
      </c>
      <c r="Y56" s="243">
        <f>IF(ISERROR(R56/X56-1),"         /0",(R56/X56-1))</f>
        <v>0.1631123919308357</v>
      </c>
    </row>
    <row r="57" spans="1:25" ht="19.5" customHeight="1">
      <c r="A57" s="249" t="s">
        <v>307</v>
      </c>
      <c r="B57" s="246">
        <v>1162</v>
      </c>
      <c r="C57" s="244">
        <v>1131</v>
      </c>
      <c r="D57" s="245">
        <v>12</v>
      </c>
      <c r="E57" s="244">
        <v>0</v>
      </c>
      <c r="F57" s="245">
        <f>SUM(B57:E57)</f>
        <v>2305</v>
      </c>
      <c r="G57" s="247">
        <f>F57/$F$9</f>
        <v>0.003204246008246242</v>
      </c>
      <c r="H57" s="246">
        <v>1203</v>
      </c>
      <c r="I57" s="244">
        <v>1072</v>
      </c>
      <c r="J57" s="245">
        <v>1</v>
      </c>
      <c r="K57" s="244"/>
      <c r="L57" s="245">
        <f>SUM(H57:K57)</f>
        <v>2276</v>
      </c>
      <c r="M57" s="248">
        <f>IF(ISERROR(F57/L57-1),"         /0",(F57/L57-1))</f>
        <v>0.012741652021089678</v>
      </c>
      <c r="N57" s="246">
        <v>10455</v>
      </c>
      <c r="O57" s="244">
        <v>9861</v>
      </c>
      <c r="P57" s="245">
        <v>35</v>
      </c>
      <c r="Q57" s="244">
        <v>17</v>
      </c>
      <c r="R57" s="245">
        <f>SUM(N57:Q57)</f>
        <v>20368</v>
      </c>
      <c r="S57" s="247">
        <f>R57/$R$9</f>
        <v>0.003123911527414517</v>
      </c>
      <c r="T57" s="246">
        <v>8859</v>
      </c>
      <c r="U57" s="244">
        <v>9541</v>
      </c>
      <c r="V57" s="245">
        <v>13</v>
      </c>
      <c r="W57" s="244">
        <v>15</v>
      </c>
      <c r="X57" s="228">
        <f>SUM(T57:W57)</f>
        <v>18428</v>
      </c>
      <c r="Y57" s="243">
        <f>IF(ISERROR(R57/X57-1),"         /0",(R57/X57-1))</f>
        <v>0.10527458215758623</v>
      </c>
    </row>
    <row r="58" spans="1:25" ht="19.5" customHeight="1">
      <c r="A58" s="249" t="s">
        <v>308</v>
      </c>
      <c r="B58" s="246">
        <v>431</v>
      </c>
      <c r="C58" s="244">
        <v>362</v>
      </c>
      <c r="D58" s="245">
        <v>8</v>
      </c>
      <c r="E58" s="244">
        <v>0</v>
      </c>
      <c r="F58" s="245">
        <f t="shared" si="8"/>
        <v>801</v>
      </c>
      <c r="G58" s="247">
        <f t="shared" si="9"/>
        <v>0.0011134928644708198</v>
      </c>
      <c r="H58" s="246">
        <v>447</v>
      </c>
      <c r="I58" s="244">
        <v>332</v>
      </c>
      <c r="J58" s="245">
        <v>2</v>
      </c>
      <c r="K58" s="244"/>
      <c r="L58" s="245">
        <f t="shared" si="10"/>
        <v>781</v>
      </c>
      <c r="M58" s="248">
        <f t="shared" si="11"/>
        <v>0.025608194622279035</v>
      </c>
      <c r="N58" s="246">
        <v>3571</v>
      </c>
      <c r="O58" s="244">
        <v>3650</v>
      </c>
      <c r="P58" s="245">
        <v>19</v>
      </c>
      <c r="Q58" s="244">
        <v>15</v>
      </c>
      <c r="R58" s="245">
        <f t="shared" si="12"/>
        <v>7255</v>
      </c>
      <c r="S58" s="247">
        <f t="shared" si="13"/>
        <v>0.0011127247707871327</v>
      </c>
      <c r="T58" s="246">
        <v>2658</v>
      </c>
      <c r="U58" s="244">
        <v>2782</v>
      </c>
      <c r="V58" s="245">
        <v>7</v>
      </c>
      <c r="W58" s="244"/>
      <c r="X58" s="228">
        <f t="shared" si="14"/>
        <v>5447</v>
      </c>
      <c r="Y58" s="243">
        <f t="shared" si="15"/>
        <v>0.33192583073251325</v>
      </c>
    </row>
    <row r="59" spans="1:25" ht="19.5" customHeight="1">
      <c r="A59" s="249" t="s">
        <v>309</v>
      </c>
      <c r="B59" s="246">
        <v>412</v>
      </c>
      <c r="C59" s="244">
        <v>310</v>
      </c>
      <c r="D59" s="245">
        <v>0</v>
      </c>
      <c r="E59" s="244">
        <v>0</v>
      </c>
      <c r="F59" s="245">
        <f t="shared" si="8"/>
        <v>722</v>
      </c>
      <c r="G59" s="247">
        <f t="shared" si="9"/>
        <v>0.0010036727192858077</v>
      </c>
      <c r="H59" s="246">
        <v>272</v>
      </c>
      <c r="I59" s="244">
        <v>237</v>
      </c>
      <c r="J59" s="245"/>
      <c r="K59" s="244"/>
      <c r="L59" s="245">
        <f t="shared" si="10"/>
        <v>509</v>
      </c>
      <c r="M59" s="248">
        <f t="shared" si="11"/>
        <v>0.41846758349705304</v>
      </c>
      <c r="N59" s="246">
        <v>3967</v>
      </c>
      <c r="O59" s="244">
        <v>2919</v>
      </c>
      <c r="P59" s="245"/>
      <c r="Q59" s="244"/>
      <c r="R59" s="245">
        <f t="shared" si="12"/>
        <v>6886</v>
      </c>
      <c r="S59" s="247">
        <f t="shared" si="13"/>
        <v>0.0010561299478484075</v>
      </c>
      <c r="T59" s="246">
        <v>3416</v>
      </c>
      <c r="U59" s="244">
        <v>2234</v>
      </c>
      <c r="V59" s="245">
        <v>1</v>
      </c>
      <c r="W59" s="244"/>
      <c r="X59" s="228">
        <f t="shared" si="14"/>
        <v>5651</v>
      </c>
      <c r="Y59" s="243">
        <f t="shared" si="15"/>
        <v>0.21854539019642538</v>
      </c>
    </row>
    <row r="60" spans="1:25" ht="19.5" customHeight="1">
      <c r="A60" s="249" t="s">
        <v>310</v>
      </c>
      <c r="B60" s="246">
        <v>376</v>
      </c>
      <c r="C60" s="244">
        <v>306</v>
      </c>
      <c r="D60" s="245">
        <v>2</v>
      </c>
      <c r="E60" s="244">
        <v>0</v>
      </c>
      <c r="F60" s="245">
        <f t="shared" si="8"/>
        <v>684</v>
      </c>
      <c r="G60" s="247">
        <f t="shared" si="9"/>
        <v>0.0009508478393233967</v>
      </c>
      <c r="H60" s="246">
        <v>435</v>
      </c>
      <c r="I60" s="244">
        <v>337</v>
      </c>
      <c r="J60" s="245"/>
      <c r="K60" s="244"/>
      <c r="L60" s="245">
        <f t="shared" si="10"/>
        <v>772</v>
      </c>
      <c r="M60" s="248">
        <f t="shared" si="11"/>
        <v>-0.11398963730569944</v>
      </c>
      <c r="N60" s="246">
        <v>4332</v>
      </c>
      <c r="O60" s="244">
        <v>3609</v>
      </c>
      <c r="P60" s="245">
        <v>15</v>
      </c>
      <c r="Q60" s="244">
        <v>3</v>
      </c>
      <c r="R60" s="245">
        <f t="shared" si="12"/>
        <v>7959</v>
      </c>
      <c r="S60" s="247">
        <f t="shared" si="13"/>
        <v>0.001220699717532018</v>
      </c>
      <c r="T60" s="246">
        <v>2954</v>
      </c>
      <c r="U60" s="244">
        <v>2901</v>
      </c>
      <c r="V60" s="245">
        <v>16</v>
      </c>
      <c r="W60" s="244">
        <v>1</v>
      </c>
      <c r="X60" s="228">
        <f t="shared" si="14"/>
        <v>5872</v>
      </c>
      <c r="Y60" s="243">
        <f t="shared" si="15"/>
        <v>0.3554155313351499</v>
      </c>
    </row>
    <row r="61" spans="1:25" ht="19.5" customHeight="1" thickBot="1">
      <c r="A61" s="249" t="s">
        <v>263</v>
      </c>
      <c r="B61" s="246">
        <v>3329</v>
      </c>
      <c r="C61" s="244">
        <v>1743</v>
      </c>
      <c r="D61" s="245">
        <v>4</v>
      </c>
      <c r="E61" s="244">
        <v>0</v>
      </c>
      <c r="F61" s="245">
        <f t="shared" si="8"/>
        <v>5076</v>
      </c>
      <c r="G61" s="247">
        <f t="shared" si="9"/>
        <v>0.007056291860242049</v>
      </c>
      <c r="H61" s="246">
        <v>3538</v>
      </c>
      <c r="I61" s="244">
        <v>1797</v>
      </c>
      <c r="J61" s="245">
        <v>7</v>
      </c>
      <c r="K61" s="244">
        <v>3</v>
      </c>
      <c r="L61" s="245">
        <f t="shared" si="10"/>
        <v>5345</v>
      </c>
      <c r="M61" s="248">
        <f t="shared" si="11"/>
        <v>-0.050327408793264694</v>
      </c>
      <c r="N61" s="246">
        <v>28274</v>
      </c>
      <c r="O61" s="244">
        <v>16281</v>
      </c>
      <c r="P61" s="245">
        <v>41</v>
      </c>
      <c r="Q61" s="244">
        <v>21</v>
      </c>
      <c r="R61" s="245">
        <f t="shared" si="12"/>
        <v>44617</v>
      </c>
      <c r="S61" s="247">
        <f t="shared" si="13"/>
        <v>0.006843065623460993</v>
      </c>
      <c r="T61" s="246">
        <v>25005</v>
      </c>
      <c r="U61" s="244">
        <v>13077</v>
      </c>
      <c r="V61" s="245">
        <v>85</v>
      </c>
      <c r="W61" s="244">
        <v>234</v>
      </c>
      <c r="X61" s="228">
        <f t="shared" si="14"/>
        <v>38401</v>
      </c>
      <c r="Y61" s="243">
        <f t="shared" si="15"/>
        <v>0.16187078461498405</v>
      </c>
    </row>
    <row r="62" spans="1:25" s="235" customFormat="1" ht="19.5" customHeight="1">
      <c r="A62" s="242" t="s">
        <v>57</v>
      </c>
      <c r="B62" s="239">
        <f>SUM(B63:B74)</f>
        <v>86872</v>
      </c>
      <c r="C62" s="238">
        <f>SUM(C63:C74)</f>
        <v>82502</v>
      </c>
      <c r="D62" s="237">
        <f>SUM(D63:D74)</f>
        <v>3382</v>
      </c>
      <c r="E62" s="238">
        <f>SUM(E63:E74)</f>
        <v>3145</v>
      </c>
      <c r="F62" s="237">
        <f t="shared" si="8"/>
        <v>175901</v>
      </c>
      <c r="G62" s="240">
        <f t="shared" si="9"/>
        <v>0.24452497921758012</v>
      </c>
      <c r="H62" s="239">
        <f>SUM(H63:H74)</f>
        <v>77058</v>
      </c>
      <c r="I62" s="238">
        <f>SUM(I63:I74)</f>
        <v>72613</v>
      </c>
      <c r="J62" s="237">
        <f>SUM(J63:J74)</f>
        <v>1265</v>
      </c>
      <c r="K62" s="238">
        <f>SUM(K63:K74)</f>
        <v>1185</v>
      </c>
      <c r="L62" s="237">
        <f t="shared" si="10"/>
        <v>152121</v>
      </c>
      <c r="M62" s="241">
        <f t="shared" si="11"/>
        <v>0.1563229271435238</v>
      </c>
      <c r="N62" s="239">
        <f>SUM(N63:N74)</f>
        <v>772484</v>
      </c>
      <c r="O62" s="238">
        <f>SUM(O63:O74)</f>
        <v>743123</v>
      </c>
      <c r="P62" s="237">
        <f>SUM(P63:P74)</f>
        <v>33706</v>
      </c>
      <c r="Q62" s="238">
        <f>SUM(Q63:Q74)</f>
        <v>34298</v>
      </c>
      <c r="R62" s="237">
        <f t="shared" si="12"/>
        <v>1583611</v>
      </c>
      <c r="S62" s="240">
        <f t="shared" si="13"/>
        <v>0.24288396788297478</v>
      </c>
      <c r="T62" s="239">
        <f>SUM(T63:T74)</f>
        <v>721458</v>
      </c>
      <c r="U62" s="238">
        <f>SUM(U63:U74)</f>
        <v>687888</v>
      </c>
      <c r="V62" s="237">
        <f>SUM(V63:V74)</f>
        <v>11097</v>
      </c>
      <c r="W62" s="238">
        <f>SUM(W63:W74)</f>
        <v>10588</v>
      </c>
      <c r="X62" s="237">
        <f t="shared" si="14"/>
        <v>1431031</v>
      </c>
      <c r="Y62" s="236">
        <f t="shared" si="15"/>
        <v>0.10662242816542755</v>
      </c>
    </row>
    <row r="63" spans="1:25" s="219" customFormat="1" ht="19.5" customHeight="1">
      <c r="A63" s="234" t="s">
        <v>311</v>
      </c>
      <c r="B63" s="232">
        <v>20548</v>
      </c>
      <c r="C63" s="229">
        <v>18426</v>
      </c>
      <c r="D63" s="228">
        <v>1491</v>
      </c>
      <c r="E63" s="229">
        <v>1414</v>
      </c>
      <c r="F63" s="228">
        <f t="shared" si="8"/>
        <v>41879</v>
      </c>
      <c r="G63" s="231">
        <f t="shared" si="9"/>
        <v>0.05821718810383703</v>
      </c>
      <c r="H63" s="232">
        <v>20697</v>
      </c>
      <c r="I63" s="229">
        <v>19393</v>
      </c>
      <c r="J63" s="228">
        <v>846</v>
      </c>
      <c r="K63" s="229">
        <v>750</v>
      </c>
      <c r="L63" s="228">
        <f t="shared" si="10"/>
        <v>41686</v>
      </c>
      <c r="M63" s="233">
        <f t="shared" si="11"/>
        <v>0.004629851748788605</v>
      </c>
      <c r="N63" s="232">
        <v>186689</v>
      </c>
      <c r="O63" s="229">
        <v>181539</v>
      </c>
      <c r="P63" s="228">
        <v>13567</v>
      </c>
      <c r="Q63" s="229">
        <v>13665</v>
      </c>
      <c r="R63" s="228">
        <f t="shared" si="12"/>
        <v>395460</v>
      </c>
      <c r="S63" s="231">
        <f t="shared" si="13"/>
        <v>0.06065308585189242</v>
      </c>
      <c r="T63" s="230">
        <v>183095</v>
      </c>
      <c r="U63" s="229">
        <v>179576</v>
      </c>
      <c r="V63" s="228">
        <v>2505</v>
      </c>
      <c r="W63" s="229">
        <v>2367</v>
      </c>
      <c r="X63" s="228">
        <f t="shared" si="14"/>
        <v>367543</v>
      </c>
      <c r="Y63" s="227">
        <f t="shared" si="15"/>
        <v>0.07595573851222848</v>
      </c>
    </row>
    <row r="64" spans="1:25" s="219" customFormat="1" ht="19.5" customHeight="1">
      <c r="A64" s="234" t="s">
        <v>312</v>
      </c>
      <c r="B64" s="232">
        <v>13146</v>
      </c>
      <c r="C64" s="229">
        <v>15167</v>
      </c>
      <c r="D64" s="228">
        <v>0</v>
      </c>
      <c r="E64" s="229">
        <v>0</v>
      </c>
      <c r="F64" s="228">
        <f t="shared" si="8"/>
        <v>28313</v>
      </c>
      <c r="G64" s="231">
        <f t="shared" si="9"/>
        <v>0.03935870595725633</v>
      </c>
      <c r="H64" s="232">
        <v>9439</v>
      </c>
      <c r="I64" s="229">
        <v>10319</v>
      </c>
      <c r="J64" s="228"/>
      <c r="K64" s="229"/>
      <c r="L64" s="228">
        <f t="shared" si="10"/>
        <v>19758</v>
      </c>
      <c r="M64" s="233">
        <f t="shared" si="11"/>
        <v>0.4329891689442251</v>
      </c>
      <c r="N64" s="232">
        <v>103716</v>
      </c>
      <c r="O64" s="229">
        <v>114517</v>
      </c>
      <c r="P64" s="228"/>
      <c r="Q64" s="229"/>
      <c r="R64" s="228">
        <f t="shared" si="12"/>
        <v>218233</v>
      </c>
      <c r="S64" s="231">
        <f t="shared" si="13"/>
        <v>0.03347115987638709</v>
      </c>
      <c r="T64" s="230">
        <v>87933</v>
      </c>
      <c r="U64" s="229">
        <v>93428</v>
      </c>
      <c r="V64" s="228"/>
      <c r="W64" s="229"/>
      <c r="X64" s="228">
        <f t="shared" si="14"/>
        <v>181361</v>
      </c>
      <c r="Y64" s="227">
        <f t="shared" si="15"/>
        <v>0.20330721599461854</v>
      </c>
    </row>
    <row r="65" spans="1:25" s="219" customFormat="1" ht="19.5" customHeight="1">
      <c r="A65" s="234" t="s">
        <v>313</v>
      </c>
      <c r="B65" s="232">
        <v>11155</v>
      </c>
      <c r="C65" s="229">
        <v>10814</v>
      </c>
      <c r="D65" s="228">
        <v>554</v>
      </c>
      <c r="E65" s="229">
        <v>509</v>
      </c>
      <c r="F65" s="228">
        <f t="shared" si="8"/>
        <v>23032</v>
      </c>
      <c r="G65" s="231">
        <f t="shared" si="9"/>
        <v>0.032017437770901276</v>
      </c>
      <c r="H65" s="232">
        <v>10139</v>
      </c>
      <c r="I65" s="229">
        <v>9984</v>
      </c>
      <c r="J65" s="228"/>
      <c r="K65" s="229"/>
      <c r="L65" s="228">
        <f t="shared" si="10"/>
        <v>20123</v>
      </c>
      <c r="M65" s="233">
        <f t="shared" si="11"/>
        <v>0.14456095015653725</v>
      </c>
      <c r="N65" s="232">
        <v>104601</v>
      </c>
      <c r="O65" s="229">
        <v>104658</v>
      </c>
      <c r="P65" s="228">
        <v>5457</v>
      </c>
      <c r="Q65" s="229">
        <v>5509</v>
      </c>
      <c r="R65" s="228">
        <f t="shared" si="12"/>
        <v>220225</v>
      </c>
      <c r="S65" s="231">
        <f t="shared" si="13"/>
        <v>0.03377667989615387</v>
      </c>
      <c r="T65" s="230">
        <v>96063</v>
      </c>
      <c r="U65" s="229">
        <v>92966</v>
      </c>
      <c r="V65" s="228">
        <v>15</v>
      </c>
      <c r="W65" s="229">
        <v>4</v>
      </c>
      <c r="X65" s="228">
        <f t="shared" si="14"/>
        <v>189048</v>
      </c>
      <c r="Y65" s="227">
        <f t="shared" si="15"/>
        <v>0.16491578858279388</v>
      </c>
    </row>
    <row r="66" spans="1:25" s="219" customFormat="1" ht="19.5" customHeight="1">
      <c r="A66" s="234" t="s">
        <v>314</v>
      </c>
      <c r="B66" s="232">
        <v>7763</v>
      </c>
      <c r="C66" s="229">
        <v>6752</v>
      </c>
      <c r="D66" s="228">
        <v>762</v>
      </c>
      <c r="E66" s="229">
        <v>702</v>
      </c>
      <c r="F66" s="228">
        <f t="shared" si="8"/>
        <v>15979</v>
      </c>
      <c r="G66" s="231">
        <f t="shared" si="9"/>
        <v>0.022212862024193796</v>
      </c>
      <c r="H66" s="232">
        <v>7217</v>
      </c>
      <c r="I66" s="229">
        <v>6487</v>
      </c>
      <c r="J66" s="228">
        <v>2</v>
      </c>
      <c r="K66" s="229">
        <v>2</v>
      </c>
      <c r="L66" s="228">
        <f t="shared" si="10"/>
        <v>13708</v>
      </c>
      <c r="M66" s="233">
        <f t="shared" si="11"/>
        <v>0.1656696819375547</v>
      </c>
      <c r="N66" s="232">
        <v>75784</v>
      </c>
      <c r="O66" s="229">
        <v>68114</v>
      </c>
      <c r="P66" s="228">
        <v>6343</v>
      </c>
      <c r="Q66" s="229">
        <v>6267</v>
      </c>
      <c r="R66" s="228">
        <f t="shared" si="12"/>
        <v>156508</v>
      </c>
      <c r="S66" s="231">
        <f t="shared" si="13"/>
        <v>0.02400418034822227</v>
      </c>
      <c r="T66" s="230">
        <v>77176</v>
      </c>
      <c r="U66" s="229">
        <v>68729</v>
      </c>
      <c r="V66" s="228">
        <v>20</v>
      </c>
      <c r="W66" s="229">
        <v>14</v>
      </c>
      <c r="X66" s="228">
        <f t="shared" si="14"/>
        <v>145939</v>
      </c>
      <c r="Y66" s="227">
        <f t="shared" si="15"/>
        <v>0.07242066890961296</v>
      </c>
    </row>
    <row r="67" spans="1:25" s="219" customFormat="1" ht="19.5" customHeight="1">
      <c r="A67" s="234" t="s">
        <v>315</v>
      </c>
      <c r="B67" s="232">
        <v>4127</v>
      </c>
      <c r="C67" s="229">
        <v>3736</v>
      </c>
      <c r="D67" s="228">
        <v>7</v>
      </c>
      <c r="E67" s="229">
        <v>4</v>
      </c>
      <c r="F67" s="228">
        <f>SUM(B67:E67)</f>
        <v>7874</v>
      </c>
      <c r="G67" s="231">
        <f>F67/$F$9</f>
        <v>0.01094587117957957</v>
      </c>
      <c r="H67" s="232">
        <v>3948</v>
      </c>
      <c r="I67" s="229">
        <v>3583</v>
      </c>
      <c r="J67" s="228"/>
      <c r="K67" s="229"/>
      <c r="L67" s="228">
        <f>SUM(H67:K67)</f>
        <v>7531</v>
      </c>
      <c r="M67" s="233">
        <f>IF(ISERROR(F67/L67-1),"         /0",(F67/L67-1))</f>
        <v>0.045545080334616905</v>
      </c>
      <c r="N67" s="232">
        <v>37699</v>
      </c>
      <c r="O67" s="229">
        <v>34089</v>
      </c>
      <c r="P67" s="228">
        <v>21</v>
      </c>
      <c r="Q67" s="229">
        <v>5</v>
      </c>
      <c r="R67" s="228">
        <f>SUM(N67:Q67)</f>
        <v>71814</v>
      </c>
      <c r="S67" s="231">
        <f>R67/$R$9</f>
        <v>0.011014364809001675</v>
      </c>
      <c r="T67" s="230">
        <v>34270</v>
      </c>
      <c r="U67" s="229">
        <v>34463</v>
      </c>
      <c r="V67" s="228">
        <v>17</v>
      </c>
      <c r="W67" s="229">
        <v>7</v>
      </c>
      <c r="X67" s="228">
        <f>SUM(T67:W67)</f>
        <v>68757</v>
      </c>
      <c r="Y67" s="227">
        <f>IF(ISERROR(R67/X67-1),"         /0",(R67/X67-1))</f>
        <v>0.04446092761464282</v>
      </c>
    </row>
    <row r="68" spans="1:25" s="219" customFormat="1" ht="19.5" customHeight="1">
      <c r="A68" s="234" t="s">
        <v>316</v>
      </c>
      <c r="B68" s="232">
        <v>3358</v>
      </c>
      <c r="C68" s="229">
        <v>3882</v>
      </c>
      <c r="D68" s="228">
        <v>0</v>
      </c>
      <c r="E68" s="229">
        <v>0</v>
      </c>
      <c r="F68" s="228">
        <f t="shared" si="8"/>
        <v>7240</v>
      </c>
      <c r="G68" s="231">
        <f t="shared" si="9"/>
        <v>0.010064529761259345</v>
      </c>
      <c r="H68" s="232">
        <v>2681</v>
      </c>
      <c r="I68" s="229">
        <v>2892</v>
      </c>
      <c r="J68" s="228"/>
      <c r="K68" s="229"/>
      <c r="L68" s="228">
        <f t="shared" si="10"/>
        <v>5573</v>
      </c>
      <c r="M68" s="233">
        <f t="shared" si="11"/>
        <v>0.2991207608110533</v>
      </c>
      <c r="N68" s="232">
        <v>29753</v>
      </c>
      <c r="O68" s="229">
        <v>30806</v>
      </c>
      <c r="P68" s="228">
        <v>0</v>
      </c>
      <c r="Q68" s="229"/>
      <c r="R68" s="228">
        <f t="shared" si="12"/>
        <v>60559</v>
      </c>
      <c r="S68" s="231">
        <f t="shared" si="13"/>
        <v>0.009288146022618604</v>
      </c>
      <c r="T68" s="230">
        <v>31690</v>
      </c>
      <c r="U68" s="229">
        <v>32257</v>
      </c>
      <c r="V68" s="228"/>
      <c r="W68" s="229">
        <v>0</v>
      </c>
      <c r="X68" s="228">
        <f t="shared" si="14"/>
        <v>63947</v>
      </c>
      <c r="Y68" s="227">
        <f t="shared" si="15"/>
        <v>-0.05298137520133861</v>
      </c>
    </row>
    <row r="69" spans="1:25" s="219" customFormat="1" ht="19.5" customHeight="1">
      <c r="A69" s="234" t="s">
        <v>317</v>
      </c>
      <c r="B69" s="232">
        <v>3676</v>
      </c>
      <c r="C69" s="229">
        <v>3426</v>
      </c>
      <c r="D69" s="228">
        <v>2</v>
      </c>
      <c r="E69" s="229">
        <v>0</v>
      </c>
      <c r="F69" s="228">
        <f t="shared" si="8"/>
        <v>7104</v>
      </c>
      <c r="G69" s="231">
        <f>F69/$F$9</f>
        <v>0.009875472296130717</v>
      </c>
      <c r="H69" s="232">
        <v>3402</v>
      </c>
      <c r="I69" s="229">
        <v>3100</v>
      </c>
      <c r="J69" s="228"/>
      <c r="K69" s="229">
        <v>3</v>
      </c>
      <c r="L69" s="228">
        <f>SUM(H69:K69)</f>
        <v>6505</v>
      </c>
      <c r="M69" s="233">
        <f>IF(ISERROR(F69/L69-1),"         /0",(F69/L69-1))</f>
        <v>0.09208301306687172</v>
      </c>
      <c r="N69" s="232">
        <v>36933</v>
      </c>
      <c r="O69" s="229">
        <v>33646</v>
      </c>
      <c r="P69" s="228">
        <v>15</v>
      </c>
      <c r="Q69" s="229">
        <v>7</v>
      </c>
      <c r="R69" s="228">
        <f>SUM(N69:Q69)</f>
        <v>70601</v>
      </c>
      <c r="S69" s="231">
        <f>R69/$R$9</f>
        <v>0.010828322748772207</v>
      </c>
      <c r="T69" s="230">
        <v>35645</v>
      </c>
      <c r="U69" s="229">
        <v>32063</v>
      </c>
      <c r="V69" s="228">
        <v>3</v>
      </c>
      <c r="W69" s="229">
        <v>3</v>
      </c>
      <c r="X69" s="228">
        <f>SUM(T69:W69)</f>
        <v>67714</v>
      </c>
      <c r="Y69" s="227">
        <f>IF(ISERROR(R69/X69-1),"         /0",(R69/X69-1))</f>
        <v>0.04263520099240936</v>
      </c>
    </row>
    <row r="70" spans="1:25" s="219" customFormat="1" ht="19.5" customHeight="1">
      <c r="A70" s="234" t="s">
        <v>318</v>
      </c>
      <c r="B70" s="232">
        <v>1315</v>
      </c>
      <c r="C70" s="229">
        <v>1905</v>
      </c>
      <c r="D70" s="228">
        <v>0</v>
      </c>
      <c r="E70" s="229">
        <v>0</v>
      </c>
      <c r="F70" s="228">
        <f t="shared" si="8"/>
        <v>3220</v>
      </c>
      <c r="G70" s="231">
        <f t="shared" si="9"/>
        <v>0.004476213512604295</v>
      </c>
      <c r="H70" s="232">
        <v>1124</v>
      </c>
      <c r="I70" s="229">
        <v>1071</v>
      </c>
      <c r="J70" s="228"/>
      <c r="K70" s="229"/>
      <c r="L70" s="228">
        <f t="shared" si="10"/>
        <v>2195</v>
      </c>
      <c r="M70" s="233">
        <f t="shared" si="11"/>
        <v>0.46697038724373585</v>
      </c>
      <c r="N70" s="232">
        <v>12148</v>
      </c>
      <c r="O70" s="229">
        <v>16821</v>
      </c>
      <c r="P70" s="228"/>
      <c r="Q70" s="229"/>
      <c r="R70" s="228">
        <f t="shared" si="12"/>
        <v>28969</v>
      </c>
      <c r="S70" s="231">
        <f t="shared" si="13"/>
        <v>0.004443077034449683</v>
      </c>
      <c r="T70" s="230">
        <v>9371</v>
      </c>
      <c r="U70" s="229">
        <v>9433</v>
      </c>
      <c r="V70" s="228"/>
      <c r="W70" s="229"/>
      <c r="X70" s="228">
        <f t="shared" si="14"/>
        <v>18804</v>
      </c>
      <c r="Y70" s="227">
        <f t="shared" si="15"/>
        <v>0.5405764730908318</v>
      </c>
    </row>
    <row r="71" spans="1:25" s="219" customFormat="1" ht="19.5" customHeight="1">
      <c r="A71" s="234" t="s">
        <v>319</v>
      </c>
      <c r="B71" s="232">
        <v>1954</v>
      </c>
      <c r="C71" s="229">
        <v>1263</v>
      </c>
      <c r="D71" s="228">
        <v>0</v>
      </c>
      <c r="E71" s="229">
        <v>0</v>
      </c>
      <c r="F71" s="228">
        <f t="shared" si="8"/>
        <v>3217</v>
      </c>
      <c r="G71" s="231">
        <f t="shared" si="9"/>
        <v>0.004472043127344104</v>
      </c>
      <c r="H71" s="232">
        <v>2270</v>
      </c>
      <c r="I71" s="229">
        <v>1737</v>
      </c>
      <c r="J71" s="228">
        <v>1</v>
      </c>
      <c r="K71" s="229"/>
      <c r="L71" s="228">
        <f t="shared" si="10"/>
        <v>4008</v>
      </c>
      <c r="M71" s="233">
        <f t="shared" si="11"/>
        <v>-0.19735528942115765</v>
      </c>
      <c r="N71" s="232">
        <v>17115</v>
      </c>
      <c r="O71" s="229">
        <v>12319</v>
      </c>
      <c r="P71" s="228">
        <v>6</v>
      </c>
      <c r="Q71" s="229"/>
      <c r="R71" s="228">
        <f t="shared" si="12"/>
        <v>29440</v>
      </c>
      <c r="S71" s="231">
        <f t="shared" si="13"/>
        <v>0.004515315954786104</v>
      </c>
      <c r="T71" s="230">
        <v>20225</v>
      </c>
      <c r="U71" s="229">
        <v>15921</v>
      </c>
      <c r="V71" s="228">
        <v>1</v>
      </c>
      <c r="W71" s="229"/>
      <c r="X71" s="228">
        <f t="shared" si="14"/>
        <v>36147</v>
      </c>
      <c r="Y71" s="227">
        <f t="shared" si="15"/>
        <v>-0.18554790162392454</v>
      </c>
    </row>
    <row r="72" spans="1:25" s="219" customFormat="1" ht="19.5" customHeight="1">
      <c r="A72" s="234" t="s">
        <v>320</v>
      </c>
      <c r="B72" s="232">
        <v>1438</v>
      </c>
      <c r="C72" s="229">
        <v>1281</v>
      </c>
      <c r="D72" s="228">
        <v>2</v>
      </c>
      <c r="E72" s="229">
        <v>0</v>
      </c>
      <c r="F72" s="228">
        <f t="shared" si="8"/>
        <v>2721</v>
      </c>
      <c r="G72" s="231">
        <f t="shared" si="9"/>
        <v>0.003782539430992635</v>
      </c>
      <c r="H72" s="232">
        <v>1284</v>
      </c>
      <c r="I72" s="229">
        <v>1196</v>
      </c>
      <c r="J72" s="228"/>
      <c r="K72" s="229">
        <v>1</v>
      </c>
      <c r="L72" s="228">
        <f t="shared" si="10"/>
        <v>2481</v>
      </c>
      <c r="M72" s="233">
        <f t="shared" si="11"/>
        <v>0.09673518742442555</v>
      </c>
      <c r="N72" s="232">
        <v>13676</v>
      </c>
      <c r="O72" s="229">
        <v>12753</v>
      </c>
      <c r="P72" s="228">
        <v>2</v>
      </c>
      <c r="Q72" s="229">
        <v>3</v>
      </c>
      <c r="R72" s="228">
        <f t="shared" si="12"/>
        <v>26434</v>
      </c>
      <c r="S72" s="231">
        <f t="shared" si="13"/>
        <v>0.004054275202065757</v>
      </c>
      <c r="T72" s="230">
        <v>13236</v>
      </c>
      <c r="U72" s="229">
        <v>12239</v>
      </c>
      <c r="V72" s="228">
        <v>1</v>
      </c>
      <c r="W72" s="229">
        <v>1</v>
      </c>
      <c r="X72" s="228">
        <f t="shared" si="14"/>
        <v>25477</v>
      </c>
      <c r="Y72" s="227">
        <f t="shared" si="15"/>
        <v>0.03756329238136358</v>
      </c>
    </row>
    <row r="73" spans="1:25" s="219" customFormat="1" ht="19.5" customHeight="1">
      <c r="A73" s="234" t="s">
        <v>321</v>
      </c>
      <c r="B73" s="232">
        <v>921</v>
      </c>
      <c r="C73" s="229">
        <v>1078</v>
      </c>
      <c r="D73" s="228">
        <v>0</v>
      </c>
      <c r="E73" s="229">
        <v>0</v>
      </c>
      <c r="F73" s="228">
        <f t="shared" si="8"/>
        <v>1999</v>
      </c>
      <c r="G73" s="231">
        <f t="shared" si="9"/>
        <v>0.0027788667117068276</v>
      </c>
      <c r="H73" s="232">
        <v>575</v>
      </c>
      <c r="I73" s="229">
        <v>616</v>
      </c>
      <c r="J73" s="228"/>
      <c r="K73" s="229"/>
      <c r="L73" s="228">
        <f t="shared" si="10"/>
        <v>1191</v>
      </c>
      <c r="M73" s="233">
        <f t="shared" si="11"/>
        <v>0.6784214945424014</v>
      </c>
      <c r="N73" s="232">
        <v>7528</v>
      </c>
      <c r="O73" s="229">
        <v>8554</v>
      </c>
      <c r="P73" s="228">
        <v>1044</v>
      </c>
      <c r="Q73" s="229">
        <v>1185</v>
      </c>
      <c r="R73" s="228">
        <f t="shared" si="12"/>
        <v>18311</v>
      </c>
      <c r="S73" s="231">
        <f t="shared" si="13"/>
        <v>0.0028084222298943055</v>
      </c>
      <c r="T73" s="230">
        <v>5948</v>
      </c>
      <c r="U73" s="229">
        <v>6527</v>
      </c>
      <c r="V73" s="228">
        <v>1628</v>
      </c>
      <c r="W73" s="229">
        <v>2067</v>
      </c>
      <c r="X73" s="228">
        <f t="shared" si="14"/>
        <v>16170</v>
      </c>
      <c r="Y73" s="227">
        <f t="shared" si="15"/>
        <v>0.1324056895485466</v>
      </c>
    </row>
    <row r="74" spans="1:25" s="219" customFormat="1" ht="19.5" customHeight="1" thickBot="1">
      <c r="A74" s="234" t="s">
        <v>263</v>
      </c>
      <c r="B74" s="232">
        <v>17471</v>
      </c>
      <c r="C74" s="229">
        <v>14772</v>
      </c>
      <c r="D74" s="228">
        <v>564</v>
      </c>
      <c r="E74" s="229">
        <v>516</v>
      </c>
      <c r="F74" s="228">
        <f t="shared" si="8"/>
        <v>33323</v>
      </c>
      <c r="G74" s="231">
        <f t="shared" si="9"/>
        <v>0.046323249341774196</v>
      </c>
      <c r="H74" s="232">
        <v>14282</v>
      </c>
      <c r="I74" s="229">
        <v>12235</v>
      </c>
      <c r="J74" s="228">
        <v>416</v>
      </c>
      <c r="K74" s="229">
        <v>429</v>
      </c>
      <c r="L74" s="228">
        <f t="shared" si="10"/>
        <v>27362</v>
      </c>
      <c r="M74" s="233">
        <f t="shared" si="11"/>
        <v>0.21785688180688556</v>
      </c>
      <c r="N74" s="232">
        <v>146842</v>
      </c>
      <c r="O74" s="229">
        <v>125307</v>
      </c>
      <c r="P74" s="228">
        <v>7251</v>
      </c>
      <c r="Q74" s="229">
        <v>7657</v>
      </c>
      <c r="R74" s="228">
        <f t="shared" si="12"/>
        <v>287057</v>
      </c>
      <c r="S74" s="231">
        <f t="shared" si="13"/>
        <v>0.0440269379087308</v>
      </c>
      <c r="T74" s="230">
        <v>126806</v>
      </c>
      <c r="U74" s="229">
        <v>110286</v>
      </c>
      <c r="V74" s="228">
        <v>6907</v>
      </c>
      <c r="W74" s="229">
        <v>6125</v>
      </c>
      <c r="X74" s="228">
        <f t="shared" si="14"/>
        <v>250124</v>
      </c>
      <c r="Y74" s="227">
        <f t="shared" si="15"/>
        <v>0.1476587612544178</v>
      </c>
    </row>
    <row r="75" spans="1:25" s="235" customFormat="1" ht="19.5" customHeight="1">
      <c r="A75" s="242" t="s">
        <v>56</v>
      </c>
      <c r="B75" s="239">
        <f>SUM(B76:B80)</f>
        <v>7256</v>
      </c>
      <c r="C75" s="238">
        <f>SUM(C76:C80)</f>
        <v>7290</v>
      </c>
      <c r="D75" s="237">
        <f>SUM(D76:D80)</f>
        <v>7</v>
      </c>
      <c r="E75" s="238">
        <f>SUM(E76:E80)</f>
        <v>5</v>
      </c>
      <c r="F75" s="237">
        <f t="shared" si="8"/>
        <v>14558</v>
      </c>
      <c r="G75" s="240">
        <f t="shared" si="9"/>
        <v>0.02023748953928364</v>
      </c>
      <c r="H75" s="239">
        <f>SUM(H76:H80)</f>
        <v>6069</v>
      </c>
      <c r="I75" s="238">
        <f>SUM(I76:I80)</f>
        <v>5873</v>
      </c>
      <c r="J75" s="237">
        <f>SUM(J76:J80)</f>
        <v>6</v>
      </c>
      <c r="K75" s="238">
        <f>SUM(K76:K80)</f>
        <v>10</v>
      </c>
      <c r="L75" s="237">
        <f t="shared" si="10"/>
        <v>11958</v>
      </c>
      <c r="M75" s="241">
        <f t="shared" si="11"/>
        <v>0.21742766348887765</v>
      </c>
      <c r="N75" s="239">
        <f>SUM(N76:N80)</f>
        <v>66358</v>
      </c>
      <c r="O75" s="238">
        <f>SUM(O76:O80)</f>
        <v>66218</v>
      </c>
      <c r="P75" s="237">
        <f>SUM(P76:P80)</f>
        <v>624</v>
      </c>
      <c r="Q75" s="238">
        <f>SUM(Q76:Q80)</f>
        <v>718</v>
      </c>
      <c r="R75" s="237">
        <f t="shared" si="12"/>
        <v>133918</v>
      </c>
      <c r="S75" s="240">
        <f t="shared" si="13"/>
        <v>0.020539472895144212</v>
      </c>
      <c r="T75" s="239">
        <f>SUM(T76:T80)</f>
        <v>55621</v>
      </c>
      <c r="U75" s="238">
        <f>SUM(U76:U80)</f>
        <v>53466</v>
      </c>
      <c r="V75" s="237">
        <f>SUM(V76:V80)</f>
        <v>482</v>
      </c>
      <c r="W75" s="238">
        <f>SUM(W76:W80)</f>
        <v>443</v>
      </c>
      <c r="X75" s="237">
        <f t="shared" si="14"/>
        <v>110012</v>
      </c>
      <c r="Y75" s="236">
        <f t="shared" si="15"/>
        <v>0.21730356688361274</v>
      </c>
    </row>
    <row r="76" spans="1:25" ht="19.5" customHeight="1">
      <c r="A76" s="234" t="s">
        <v>322</v>
      </c>
      <c r="B76" s="232">
        <v>2429</v>
      </c>
      <c r="C76" s="229">
        <v>2091</v>
      </c>
      <c r="D76" s="228">
        <v>0</v>
      </c>
      <c r="E76" s="229">
        <v>0</v>
      </c>
      <c r="F76" s="228">
        <f t="shared" si="8"/>
        <v>4520</v>
      </c>
      <c r="G76" s="231">
        <f t="shared" si="9"/>
        <v>0.006283380458686773</v>
      </c>
      <c r="H76" s="232">
        <v>1450</v>
      </c>
      <c r="I76" s="229">
        <v>1220</v>
      </c>
      <c r="J76" s="228"/>
      <c r="K76" s="229"/>
      <c r="L76" s="228">
        <f t="shared" si="10"/>
        <v>2670</v>
      </c>
      <c r="M76" s="233">
        <f t="shared" si="11"/>
        <v>0.6928838951310861</v>
      </c>
      <c r="N76" s="232">
        <v>15820</v>
      </c>
      <c r="O76" s="229">
        <v>17067</v>
      </c>
      <c r="P76" s="228">
        <v>148</v>
      </c>
      <c r="Q76" s="229">
        <v>263</v>
      </c>
      <c r="R76" s="228">
        <f t="shared" si="12"/>
        <v>33298</v>
      </c>
      <c r="S76" s="231">
        <f t="shared" si="13"/>
        <v>0.005107030932828387</v>
      </c>
      <c r="T76" s="230">
        <v>11649</v>
      </c>
      <c r="U76" s="229">
        <v>10648</v>
      </c>
      <c r="V76" s="228">
        <v>0</v>
      </c>
      <c r="W76" s="229">
        <v>1</v>
      </c>
      <c r="X76" s="228">
        <f t="shared" si="14"/>
        <v>22298</v>
      </c>
      <c r="Y76" s="227">
        <f t="shared" si="15"/>
        <v>0.4933177863485514</v>
      </c>
    </row>
    <row r="77" spans="1:25" ht="19.5" customHeight="1">
      <c r="A77" s="234" t="s">
        <v>323</v>
      </c>
      <c r="B77" s="232">
        <v>1248</v>
      </c>
      <c r="C77" s="229">
        <v>1321</v>
      </c>
      <c r="D77" s="228">
        <v>0</v>
      </c>
      <c r="E77" s="229">
        <v>0</v>
      </c>
      <c r="F77" s="228">
        <f t="shared" si="8"/>
        <v>2569</v>
      </c>
      <c r="G77" s="231">
        <f t="shared" si="9"/>
        <v>0.0035712399111429913</v>
      </c>
      <c r="H77" s="232">
        <v>1091</v>
      </c>
      <c r="I77" s="229">
        <v>1128</v>
      </c>
      <c r="J77" s="228"/>
      <c r="K77" s="229">
        <v>6</v>
      </c>
      <c r="L77" s="228">
        <f t="shared" si="10"/>
        <v>2225</v>
      </c>
      <c r="M77" s="233">
        <f t="shared" si="11"/>
        <v>0.15460674157303367</v>
      </c>
      <c r="N77" s="232">
        <v>11127</v>
      </c>
      <c r="O77" s="229">
        <v>11370</v>
      </c>
      <c r="P77" s="228">
        <v>348</v>
      </c>
      <c r="Q77" s="229">
        <v>366</v>
      </c>
      <c r="R77" s="228">
        <f t="shared" si="12"/>
        <v>23211</v>
      </c>
      <c r="S77" s="231">
        <f t="shared" si="13"/>
        <v>0.00355995239899933</v>
      </c>
      <c r="T77" s="230">
        <v>10230</v>
      </c>
      <c r="U77" s="229">
        <v>10604</v>
      </c>
      <c r="V77" s="228">
        <v>106</v>
      </c>
      <c r="W77" s="229">
        <v>94</v>
      </c>
      <c r="X77" s="228">
        <f t="shared" si="14"/>
        <v>21034</v>
      </c>
      <c r="Y77" s="227">
        <f t="shared" si="15"/>
        <v>0.10349909670058</v>
      </c>
    </row>
    <row r="78" spans="1:25" ht="19.5" customHeight="1">
      <c r="A78" s="234" t="s">
        <v>324</v>
      </c>
      <c r="B78" s="232">
        <v>1019</v>
      </c>
      <c r="C78" s="229">
        <v>1035</v>
      </c>
      <c r="D78" s="228">
        <v>0</v>
      </c>
      <c r="E78" s="229">
        <v>0</v>
      </c>
      <c r="F78" s="228">
        <f>SUM(B78:E78)</f>
        <v>2054</v>
      </c>
      <c r="G78" s="231">
        <f>F78/$F$9</f>
        <v>0.002855323774810317</v>
      </c>
      <c r="H78" s="232">
        <v>1018</v>
      </c>
      <c r="I78" s="229">
        <v>1033</v>
      </c>
      <c r="J78" s="228"/>
      <c r="K78" s="229"/>
      <c r="L78" s="228">
        <f>SUM(H78:K78)</f>
        <v>2051</v>
      </c>
      <c r="M78" s="233">
        <f>IF(ISERROR(F78/L78-1),"         /0",(F78/L78-1))</f>
        <v>0.0014627011214041197</v>
      </c>
      <c r="N78" s="232">
        <v>10316</v>
      </c>
      <c r="O78" s="229">
        <v>10350</v>
      </c>
      <c r="P78" s="228">
        <v>18</v>
      </c>
      <c r="Q78" s="229">
        <v>18</v>
      </c>
      <c r="R78" s="228">
        <f>SUM(N78:Q78)</f>
        <v>20702</v>
      </c>
      <c r="S78" s="231">
        <f>R78/$R$9</f>
        <v>0.0031751382777167776</v>
      </c>
      <c r="T78" s="230">
        <v>9058</v>
      </c>
      <c r="U78" s="229">
        <v>9250</v>
      </c>
      <c r="V78" s="228">
        <v>154</v>
      </c>
      <c r="W78" s="229">
        <v>149</v>
      </c>
      <c r="X78" s="228">
        <f>SUM(T78:W78)</f>
        <v>18611</v>
      </c>
      <c r="Y78" s="227">
        <f>IF(ISERROR(R78/X78-1),"         /0",(R78/X78-1))</f>
        <v>0.11235290956960942</v>
      </c>
    </row>
    <row r="79" spans="1:25" ht="19.5" customHeight="1">
      <c r="A79" s="234" t="s">
        <v>325</v>
      </c>
      <c r="B79" s="232">
        <v>529</v>
      </c>
      <c r="C79" s="229">
        <v>785</v>
      </c>
      <c r="D79" s="228">
        <v>2</v>
      </c>
      <c r="E79" s="229">
        <v>0</v>
      </c>
      <c r="F79" s="228">
        <f t="shared" si="8"/>
        <v>1316</v>
      </c>
      <c r="G79" s="231">
        <f t="shared" si="9"/>
        <v>0.0018294090008034941</v>
      </c>
      <c r="H79" s="232">
        <v>480</v>
      </c>
      <c r="I79" s="229">
        <v>688</v>
      </c>
      <c r="J79" s="228"/>
      <c r="K79" s="229"/>
      <c r="L79" s="228">
        <f t="shared" si="10"/>
        <v>1168</v>
      </c>
      <c r="M79" s="233">
        <f t="shared" si="11"/>
        <v>0.12671232876712324</v>
      </c>
      <c r="N79" s="232">
        <v>5463</v>
      </c>
      <c r="O79" s="229">
        <v>7684</v>
      </c>
      <c r="P79" s="228">
        <v>13</v>
      </c>
      <c r="Q79" s="229">
        <v>3</v>
      </c>
      <c r="R79" s="228">
        <f t="shared" si="12"/>
        <v>13163</v>
      </c>
      <c r="S79" s="231">
        <f t="shared" si="13"/>
        <v>0.0020188554318223335</v>
      </c>
      <c r="T79" s="230">
        <v>5526</v>
      </c>
      <c r="U79" s="229">
        <v>6848</v>
      </c>
      <c r="V79" s="228">
        <v>147</v>
      </c>
      <c r="W79" s="229">
        <v>154</v>
      </c>
      <c r="X79" s="228">
        <f t="shared" si="14"/>
        <v>12675</v>
      </c>
      <c r="Y79" s="227">
        <f t="shared" si="15"/>
        <v>0.038500986193293896</v>
      </c>
    </row>
    <row r="80" spans="1:25" ht="19.5" customHeight="1" thickBot="1">
      <c r="A80" s="234" t="s">
        <v>263</v>
      </c>
      <c r="B80" s="232">
        <v>2031</v>
      </c>
      <c r="C80" s="229">
        <v>2058</v>
      </c>
      <c r="D80" s="228">
        <v>5</v>
      </c>
      <c r="E80" s="229">
        <v>5</v>
      </c>
      <c r="F80" s="228">
        <f>SUM(B80:E80)</f>
        <v>4099</v>
      </c>
      <c r="G80" s="231">
        <f>F80/$F$9</f>
        <v>0.005698136393840063</v>
      </c>
      <c r="H80" s="232">
        <v>2030</v>
      </c>
      <c r="I80" s="229">
        <v>1804</v>
      </c>
      <c r="J80" s="228">
        <v>6</v>
      </c>
      <c r="K80" s="229">
        <v>4</v>
      </c>
      <c r="L80" s="228">
        <f>SUM(H80:K80)</f>
        <v>3844</v>
      </c>
      <c r="M80" s="233">
        <f>IF(ISERROR(F80/L80-1),"         /0",(F80/L80-1))</f>
        <v>0.06633714880332997</v>
      </c>
      <c r="N80" s="232">
        <v>23632</v>
      </c>
      <c r="O80" s="229">
        <v>19747</v>
      </c>
      <c r="P80" s="228">
        <v>97</v>
      </c>
      <c r="Q80" s="229">
        <v>68</v>
      </c>
      <c r="R80" s="228">
        <f>SUM(N80:Q80)</f>
        <v>43544</v>
      </c>
      <c r="S80" s="231">
        <f>R80/$R$9</f>
        <v>0.0066784958537773826</v>
      </c>
      <c r="T80" s="230">
        <v>19158</v>
      </c>
      <c r="U80" s="229">
        <v>16116</v>
      </c>
      <c r="V80" s="228">
        <v>75</v>
      </c>
      <c r="W80" s="229">
        <v>45</v>
      </c>
      <c r="X80" s="228">
        <f t="shared" si="14"/>
        <v>35394</v>
      </c>
      <c r="Y80" s="227">
        <f>IF(ISERROR(R80/X80-1),"         /0",(R80/X80-1))</f>
        <v>0.23026501666949195</v>
      </c>
    </row>
    <row r="81" spans="1:25" s="219" customFormat="1" ht="19.5" customHeight="1" thickBot="1">
      <c r="A81" s="226" t="s">
        <v>55</v>
      </c>
      <c r="B81" s="223">
        <v>1462</v>
      </c>
      <c r="C81" s="222">
        <v>269</v>
      </c>
      <c r="D81" s="221">
        <v>0</v>
      </c>
      <c r="E81" s="222">
        <v>0</v>
      </c>
      <c r="F81" s="221">
        <f>SUM(B81:E81)</f>
        <v>1731</v>
      </c>
      <c r="G81" s="224">
        <f>F81/$F$9</f>
        <v>0.002406312295129824</v>
      </c>
      <c r="H81" s="223">
        <v>1163</v>
      </c>
      <c r="I81" s="222">
        <v>299</v>
      </c>
      <c r="J81" s="221"/>
      <c r="K81" s="222">
        <v>5</v>
      </c>
      <c r="L81" s="221">
        <f>SUM(H81:K81)</f>
        <v>1467</v>
      </c>
      <c r="M81" s="225">
        <f>IF(ISERROR(F81/L81-1),"         /0",(F81/L81-1))</f>
        <v>0.1799591002044989</v>
      </c>
      <c r="N81" s="223">
        <v>11839</v>
      </c>
      <c r="O81" s="222">
        <v>2385</v>
      </c>
      <c r="P81" s="221">
        <v>22</v>
      </c>
      <c r="Q81" s="222">
        <v>15</v>
      </c>
      <c r="R81" s="221">
        <f>SUM(N81:Q81)</f>
        <v>14261</v>
      </c>
      <c r="S81" s="224">
        <f>R81/$R$9</f>
        <v>0.0021872595391034186</v>
      </c>
      <c r="T81" s="223">
        <v>9389</v>
      </c>
      <c r="U81" s="222">
        <v>1218</v>
      </c>
      <c r="V81" s="221">
        <v>5073</v>
      </c>
      <c r="W81" s="222">
        <v>4312</v>
      </c>
      <c r="X81" s="221">
        <f>SUM(T81:W81)</f>
        <v>19992</v>
      </c>
      <c r="Y81" s="220">
        <f>IF(ISERROR(R81/X81-1),"         /0",(R81/X81-1))</f>
        <v>-0.28666466586634654</v>
      </c>
    </row>
    <row r="82" ht="15" thickTop="1">
      <c r="A82" s="94" t="s">
        <v>42</v>
      </c>
    </row>
    <row r="83" ht="15">
      <c r="A83" s="94" t="s">
        <v>54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2:Y65536 M82:M65536 Y3 M3 M5:M8 Y5:Y8">
    <cfRule type="cellIs" priority="1" dxfId="95" operator="lessThan" stopIfTrue="1">
      <formula>0</formula>
    </cfRule>
  </conditionalFormatting>
  <conditionalFormatting sqref="Y9:Y81 M9:M81">
    <cfRule type="cellIs" priority="2" dxfId="95" operator="lessThan" stopIfTrue="1">
      <formula>0</formula>
    </cfRule>
    <cfRule type="cellIs" priority="3" dxfId="97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5" sqref="T45:W45"/>
    </sheetView>
  </sheetViews>
  <sheetFormatPr defaultColWidth="8.00390625" defaultRowHeight="15"/>
  <cols>
    <col min="1" max="1" width="19.57421875" style="127" customWidth="1"/>
    <col min="2" max="2" width="9.421875" style="127" bestFit="1" customWidth="1"/>
    <col min="3" max="3" width="10.7109375" style="127" customWidth="1"/>
    <col min="4" max="4" width="8.00390625" style="127" bestFit="1" customWidth="1"/>
    <col min="5" max="5" width="10.8515625" style="127" customWidth="1"/>
    <col min="6" max="6" width="11.140625" style="127" customWidth="1"/>
    <col min="7" max="7" width="10.00390625" style="127" bestFit="1" customWidth="1"/>
    <col min="8" max="8" width="10.421875" style="127" customWidth="1"/>
    <col min="9" max="9" width="10.8515625" style="127" customWidth="1"/>
    <col min="10" max="10" width="8.57421875" style="127" customWidth="1"/>
    <col min="11" max="11" width="9.7109375" style="127" bestFit="1" customWidth="1"/>
    <col min="12" max="12" width="11.00390625" style="127" customWidth="1"/>
    <col min="13" max="13" width="10.57421875" style="127" bestFit="1" customWidth="1"/>
    <col min="14" max="14" width="12.421875" style="127" customWidth="1"/>
    <col min="15" max="15" width="11.140625" style="127" bestFit="1" customWidth="1"/>
    <col min="16" max="16" width="10.00390625" style="127" customWidth="1"/>
    <col min="17" max="17" width="10.8515625" style="127" customWidth="1"/>
    <col min="18" max="18" width="12.421875" style="127" customWidth="1"/>
    <col min="19" max="19" width="11.28125" style="127" bestFit="1" customWidth="1"/>
    <col min="20" max="21" width="12.421875" style="127" customWidth="1"/>
    <col min="22" max="22" width="10.8515625" style="127" customWidth="1"/>
    <col min="23" max="23" width="11.00390625" style="127" customWidth="1"/>
    <col min="24" max="24" width="12.7109375" style="127" bestFit="1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628" t="s">
        <v>65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64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69" customFormat="1" ht="17.25" customHeight="1" thickBot="1" thickTop="1">
      <c r="A5" s="591" t="s">
        <v>63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7" customFormat="1" ht="26.25" customHeight="1">
      <c r="A6" s="592"/>
      <c r="B6" s="634" t="s">
        <v>152</v>
      </c>
      <c r="C6" s="635"/>
      <c r="D6" s="635"/>
      <c r="E6" s="635"/>
      <c r="F6" s="635"/>
      <c r="G6" s="631" t="s">
        <v>34</v>
      </c>
      <c r="H6" s="634" t="s">
        <v>153</v>
      </c>
      <c r="I6" s="635"/>
      <c r="J6" s="635"/>
      <c r="K6" s="635"/>
      <c r="L6" s="635"/>
      <c r="M6" s="642" t="s">
        <v>33</v>
      </c>
      <c r="N6" s="634" t="s">
        <v>154</v>
      </c>
      <c r="O6" s="635"/>
      <c r="P6" s="635"/>
      <c r="Q6" s="635"/>
      <c r="R6" s="635"/>
      <c r="S6" s="631" t="s">
        <v>34</v>
      </c>
      <c r="T6" s="634" t="s">
        <v>155</v>
      </c>
      <c r="U6" s="635"/>
      <c r="V6" s="635"/>
      <c r="W6" s="635"/>
      <c r="X6" s="635"/>
      <c r="Y6" s="636" t="s">
        <v>33</v>
      </c>
    </row>
    <row r="7" spans="1:25" s="167" customFormat="1" ht="26.25" customHeight="1">
      <c r="A7" s="593"/>
      <c r="B7" s="623" t="s">
        <v>22</v>
      </c>
      <c r="C7" s="624"/>
      <c r="D7" s="625" t="s">
        <v>21</v>
      </c>
      <c r="E7" s="624"/>
      <c r="F7" s="626" t="s">
        <v>17</v>
      </c>
      <c r="G7" s="632"/>
      <c r="H7" s="623" t="s">
        <v>22</v>
      </c>
      <c r="I7" s="624"/>
      <c r="J7" s="625" t="s">
        <v>21</v>
      </c>
      <c r="K7" s="624"/>
      <c r="L7" s="626" t="s">
        <v>17</v>
      </c>
      <c r="M7" s="643"/>
      <c r="N7" s="623" t="s">
        <v>22</v>
      </c>
      <c r="O7" s="624"/>
      <c r="P7" s="625" t="s">
        <v>21</v>
      </c>
      <c r="Q7" s="624"/>
      <c r="R7" s="626" t="s">
        <v>17</v>
      </c>
      <c r="S7" s="632"/>
      <c r="T7" s="623" t="s">
        <v>22</v>
      </c>
      <c r="U7" s="624"/>
      <c r="V7" s="625" t="s">
        <v>21</v>
      </c>
      <c r="W7" s="624"/>
      <c r="X7" s="626" t="s">
        <v>17</v>
      </c>
      <c r="Y7" s="637"/>
    </row>
    <row r="8" spans="1:25" s="265" customFormat="1" ht="27.75" thickBot="1">
      <c r="A8" s="594"/>
      <c r="B8" s="268" t="s">
        <v>19</v>
      </c>
      <c r="C8" s="266" t="s">
        <v>18</v>
      </c>
      <c r="D8" s="267" t="s">
        <v>19</v>
      </c>
      <c r="E8" s="266" t="s">
        <v>18</v>
      </c>
      <c r="F8" s="627"/>
      <c r="G8" s="633"/>
      <c r="H8" s="268" t="s">
        <v>19</v>
      </c>
      <c r="I8" s="266" t="s">
        <v>18</v>
      </c>
      <c r="J8" s="267" t="s">
        <v>19</v>
      </c>
      <c r="K8" s="266" t="s">
        <v>18</v>
      </c>
      <c r="L8" s="627"/>
      <c r="M8" s="644"/>
      <c r="N8" s="268" t="s">
        <v>19</v>
      </c>
      <c r="O8" s="266" t="s">
        <v>18</v>
      </c>
      <c r="P8" s="267" t="s">
        <v>19</v>
      </c>
      <c r="Q8" s="266" t="s">
        <v>18</v>
      </c>
      <c r="R8" s="627"/>
      <c r="S8" s="633"/>
      <c r="T8" s="268" t="s">
        <v>19</v>
      </c>
      <c r="U8" s="266" t="s">
        <v>18</v>
      </c>
      <c r="V8" s="267" t="s">
        <v>19</v>
      </c>
      <c r="W8" s="266" t="s">
        <v>18</v>
      </c>
      <c r="X8" s="627"/>
      <c r="Y8" s="638"/>
    </row>
    <row r="9" spans="1:25" s="156" customFormat="1" ht="18" customHeight="1" thickBot="1" thickTop="1">
      <c r="A9" s="307" t="s">
        <v>24</v>
      </c>
      <c r="B9" s="304">
        <f>B10+B14+B25+B31+B41+B45</f>
        <v>370676</v>
      </c>
      <c r="C9" s="303">
        <f>C10+C14+C25+C31+C41+C45</f>
        <v>341824</v>
      </c>
      <c r="D9" s="302">
        <f>D10+D14+D25+D31+D41+D45</f>
        <v>3643</v>
      </c>
      <c r="E9" s="301">
        <f>E10+E14+E25+E31+E41+E45</f>
        <v>3215</v>
      </c>
      <c r="F9" s="300">
        <f aca="true" t="shared" si="0" ref="F9:F45">SUM(B9:E9)</f>
        <v>719358</v>
      </c>
      <c r="G9" s="305">
        <f aca="true" t="shared" si="1" ref="G9:G45">F9/$F$9</f>
        <v>1</v>
      </c>
      <c r="H9" s="304">
        <f>H10+H14+H25+H31+H41+H45</f>
        <v>325831</v>
      </c>
      <c r="I9" s="303">
        <f>I10+I14+I25+I31+I41+I45</f>
        <v>299764</v>
      </c>
      <c r="J9" s="302">
        <f>J10+J14+J25+J31+J41+J45</f>
        <v>1457</v>
      </c>
      <c r="K9" s="301">
        <f>K10+K14+K25+K31+K41+K45</f>
        <v>1247</v>
      </c>
      <c r="L9" s="300">
        <f aca="true" t="shared" si="2" ref="L9:L45">SUM(H9:K9)</f>
        <v>628299</v>
      </c>
      <c r="M9" s="306">
        <f aca="true" t="shared" si="3" ref="M9:M45">IF(ISERROR(F9/L9-1),"         /0",(F9/L9-1))</f>
        <v>0.14492940463059778</v>
      </c>
      <c r="N9" s="304">
        <f>N10+N14+N25+N31+N41+N45</f>
        <v>3273570</v>
      </c>
      <c r="O9" s="303">
        <f>O10+O14+O25+O31+O41+O45</f>
        <v>3173684</v>
      </c>
      <c r="P9" s="302">
        <f>P10+P14+P25+P31+P41+P45</f>
        <v>36074</v>
      </c>
      <c r="Q9" s="301">
        <f>Q10+Q14+Q25+Q31+Q41+Q45</f>
        <v>36703</v>
      </c>
      <c r="R9" s="300">
        <f aca="true" t="shared" si="4" ref="R9:R45">SUM(N9:Q9)</f>
        <v>6520031</v>
      </c>
      <c r="S9" s="305">
        <f aca="true" t="shared" si="5" ref="S9:S45">R9/$R$9</f>
        <v>1</v>
      </c>
      <c r="T9" s="304">
        <f>T10+T14+T25+T31+T41+T45</f>
        <v>2895866</v>
      </c>
      <c r="U9" s="303">
        <f>U10+U14+U25+U31+U41+U45</f>
        <v>2782440</v>
      </c>
      <c r="V9" s="302">
        <f>V10+V14+V25+V31+V41+V45</f>
        <v>21485</v>
      </c>
      <c r="W9" s="301">
        <f>W10+W14+W25+W31+W41+W45</f>
        <v>19416</v>
      </c>
      <c r="X9" s="300">
        <f aca="true" t="shared" si="6" ref="X9:X45">SUM(T9:W9)</f>
        <v>5719207</v>
      </c>
      <c r="Y9" s="299">
        <f>IF(ISERROR(R9/X9-1),"         /0",(R9/X9-1))</f>
        <v>0.14002360816805548</v>
      </c>
    </row>
    <row r="10" spans="1:25" s="282" customFormat="1" ht="19.5" customHeight="1">
      <c r="A10" s="291" t="s">
        <v>60</v>
      </c>
      <c r="B10" s="288">
        <f>SUM(B11:B13)</f>
        <v>108914</v>
      </c>
      <c r="C10" s="287">
        <f>SUM(C11:C13)</f>
        <v>97572</v>
      </c>
      <c r="D10" s="286">
        <f>SUM(D11:D13)</f>
        <v>85</v>
      </c>
      <c r="E10" s="285">
        <f>SUM(E11:E13)</f>
        <v>1</v>
      </c>
      <c r="F10" s="284">
        <f t="shared" si="0"/>
        <v>206572</v>
      </c>
      <c r="G10" s="289">
        <f t="shared" si="1"/>
        <v>0.28716160798934603</v>
      </c>
      <c r="H10" s="288">
        <f>SUM(H11:H13)</f>
        <v>99792</v>
      </c>
      <c r="I10" s="287">
        <f>SUM(I11:I13)</f>
        <v>90270</v>
      </c>
      <c r="J10" s="286">
        <f>SUM(J11:J13)</f>
        <v>28</v>
      </c>
      <c r="K10" s="285">
        <f>SUM(K11:K13)</f>
        <v>21</v>
      </c>
      <c r="L10" s="284">
        <f t="shared" si="2"/>
        <v>190111</v>
      </c>
      <c r="M10" s="290">
        <f t="shared" si="3"/>
        <v>0.08658625750219606</v>
      </c>
      <c r="N10" s="288">
        <f>SUM(N11:N13)</f>
        <v>1045969</v>
      </c>
      <c r="O10" s="287">
        <f>SUM(O11:O13)</f>
        <v>1032831</v>
      </c>
      <c r="P10" s="286">
        <f>SUM(P11:P13)</f>
        <v>769</v>
      </c>
      <c r="Q10" s="285">
        <f>SUM(Q11:Q13)</f>
        <v>974</v>
      </c>
      <c r="R10" s="284">
        <f t="shared" si="4"/>
        <v>2080543</v>
      </c>
      <c r="S10" s="289">
        <f t="shared" si="5"/>
        <v>0.31910016992250495</v>
      </c>
      <c r="T10" s="288">
        <f>SUM(T11:T13)</f>
        <v>906691</v>
      </c>
      <c r="U10" s="287">
        <f>SUM(U11:U13)</f>
        <v>891846</v>
      </c>
      <c r="V10" s="286">
        <f>SUM(V11:V13)</f>
        <v>2196</v>
      </c>
      <c r="W10" s="285">
        <f>SUM(W11:W13)</f>
        <v>1606</v>
      </c>
      <c r="X10" s="284">
        <f t="shared" si="6"/>
        <v>1802339</v>
      </c>
      <c r="Y10" s="389">
        <f aca="true" t="shared" si="7" ref="Y10:Y45">IF(ISERROR(R10/X10-1),"         /0",IF(R10/X10&gt;5,"  *  ",(R10/X10-1)))</f>
        <v>0.1543571991728525</v>
      </c>
    </row>
    <row r="11" spans="1:25" ht="19.5" customHeight="1">
      <c r="A11" s="234" t="s">
        <v>326</v>
      </c>
      <c r="B11" s="232">
        <v>103794</v>
      </c>
      <c r="C11" s="229">
        <v>93990</v>
      </c>
      <c r="D11" s="228">
        <v>81</v>
      </c>
      <c r="E11" s="280">
        <v>1</v>
      </c>
      <c r="F11" s="279">
        <f t="shared" si="0"/>
        <v>197866</v>
      </c>
      <c r="G11" s="231">
        <f t="shared" si="1"/>
        <v>0.2750591499642737</v>
      </c>
      <c r="H11" s="232">
        <v>95429</v>
      </c>
      <c r="I11" s="229">
        <v>87357</v>
      </c>
      <c r="J11" s="228">
        <v>28</v>
      </c>
      <c r="K11" s="280">
        <v>21</v>
      </c>
      <c r="L11" s="279">
        <f t="shared" si="2"/>
        <v>182835</v>
      </c>
      <c r="M11" s="281">
        <f t="shared" si="3"/>
        <v>0.08221073645636778</v>
      </c>
      <c r="N11" s="232">
        <v>1004110</v>
      </c>
      <c r="O11" s="229">
        <v>1002032</v>
      </c>
      <c r="P11" s="228">
        <v>763</v>
      </c>
      <c r="Q11" s="280">
        <v>974</v>
      </c>
      <c r="R11" s="279">
        <f t="shared" si="4"/>
        <v>2007879</v>
      </c>
      <c r="S11" s="231">
        <f t="shared" si="5"/>
        <v>0.3079554376351892</v>
      </c>
      <c r="T11" s="230">
        <v>867365</v>
      </c>
      <c r="U11" s="229">
        <v>863430</v>
      </c>
      <c r="V11" s="228">
        <v>2194</v>
      </c>
      <c r="W11" s="280">
        <v>1606</v>
      </c>
      <c r="X11" s="279">
        <f t="shared" si="6"/>
        <v>1734595</v>
      </c>
      <c r="Y11" s="227">
        <f t="shared" si="7"/>
        <v>0.15754916853790069</v>
      </c>
    </row>
    <row r="12" spans="1:25" ht="19.5" customHeight="1">
      <c r="A12" s="234" t="s">
        <v>327</v>
      </c>
      <c r="B12" s="232">
        <v>4125</v>
      </c>
      <c r="C12" s="229">
        <v>2654</v>
      </c>
      <c r="D12" s="228">
        <v>0</v>
      </c>
      <c r="E12" s="280">
        <v>0</v>
      </c>
      <c r="F12" s="279">
        <f t="shared" si="0"/>
        <v>6779</v>
      </c>
      <c r="G12" s="231">
        <f t="shared" si="1"/>
        <v>0.009423680559610096</v>
      </c>
      <c r="H12" s="232">
        <v>4169</v>
      </c>
      <c r="I12" s="229">
        <v>2867</v>
      </c>
      <c r="J12" s="228"/>
      <c r="K12" s="280"/>
      <c r="L12" s="279">
        <f t="shared" si="2"/>
        <v>7036</v>
      </c>
      <c r="M12" s="281">
        <f t="shared" si="3"/>
        <v>-0.03652643547470158</v>
      </c>
      <c r="N12" s="232">
        <v>37236</v>
      </c>
      <c r="O12" s="229">
        <v>27062</v>
      </c>
      <c r="P12" s="228">
        <v>2</v>
      </c>
      <c r="Q12" s="280">
        <v>0</v>
      </c>
      <c r="R12" s="279">
        <f t="shared" si="4"/>
        <v>64300</v>
      </c>
      <c r="S12" s="231">
        <f t="shared" si="5"/>
        <v>0.009861916300704706</v>
      </c>
      <c r="T12" s="230">
        <v>38241</v>
      </c>
      <c r="U12" s="229">
        <v>27976</v>
      </c>
      <c r="V12" s="228"/>
      <c r="W12" s="280"/>
      <c r="X12" s="279">
        <f t="shared" si="6"/>
        <v>66217</v>
      </c>
      <c r="Y12" s="227">
        <f t="shared" si="7"/>
        <v>-0.028950269568237763</v>
      </c>
    </row>
    <row r="13" spans="1:25" ht="19.5" customHeight="1" thickBot="1">
      <c r="A13" s="257" t="s">
        <v>328</v>
      </c>
      <c r="B13" s="254">
        <v>995</v>
      </c>
      <c r="C13" s="253">
        <v>928</v>
      </c>
      <c r="D13" s="252">
        <v>4</v>
      </c>
      <c r="E13" s="296">
        <v>0</v>
      </c>
      <c r="F13" s="295">
        <f t="shared" si="0"/>
        <v>1927</v>
      </c>
      <c r="G13" s="255">
        <f t="shared" si="1"/>
        <v>0.0026787774654622593</v>
      </c>
      <c r="H13" s="254">
        <v>194</v>
      </c>
      <c r="I13" s="253">
        <v>46</v>
      </c>
      <c r="J13" s="252">
        <v>0</v>
      </c>
      <c r="K13" s="296"/>
      <c r="L13" s="295">
        <f t="shared" si="2"/>
        <v>240</v>
      </c>
      <c r="M13" s="298">
        <f t="shared" si="3"/>
        <v>7.029166666666667</v>
      </c>
      <c r="N13" s="254">
        <v>4623</v>
      </c>
      <c r="O13" s="253">
        <v>3737</v>
      </c>
      <c r="P13" s="252">
        <v>4</v>
      </c>
      <c r="Q13" s="296"/>
      <c r="R13" s="295">
        <f t="shared" si="4"/>
        <v>8364</v>
      </c>
      <c r="S13" s="255">
        <f t="shared" si="5"/>
        <v>0.0012828159866111067</v>
      </c>
      <c r="T13" s="297">
        <v>1085</v>
      </c>
      <c r="U13" s="253">
        <v>440</v>
      </c>
      <c r="V13" s="252">
        <v>2</v>
      </c>
      <c r="W13" s="296">
        <v>0</v>
      </c>
      <c r="X13" s="295">
        <f t="shared" si="6"/>
        <v>1527</v>
      </c>
      <c r="Y13" s="251" t="str">
        <f t="shared" si="7"/>
        <v>  *  </v>
      </c>
    </row>
    <row r="14" spans="1:25" s="282" customFormat="1" ht="19.5" customHeight="1">
      <c r="A14" s="291" t="s">
        <v>59</v>
      </c>
      <c r="B14" s="288">
        <f>SUM(B15:B24)</f>
        <v>114141</v>
      </c>
      <c r="C14" s="287">
        <f>SUM(C15:C24)</f>
        <v>111219</v>
      </c>
      <c r="D14" s="286">
        <f>SUM(D15:D24)</f>
        <v>132</v>
      </c>
      <c r="E14" s="285">
        <f>SUM(E15:E24)</f>
        <v>64</v>
      </c>
      <c r="F14" s="284">
        <f t="shared" si="0"/>
        <v>225556</v>
      </c>
      <c r="G14" s="289">
        <f t="shared" si="1"/>
        <v>0.3135518059158305</v>
      </c>
      <c r="H14" s="288">
        <f>SUM(H15:H24)</f>
        <v>92956</v>
      </c>
      <c r="I14" s="287">
        <f>SUM(I15:I24)</f>
        <v>88597</v>
      </c>
      <c r="J14" s="286">
        <f>SUM(J15:J24)</f>
        <v>148</v>
      </c>
      <c r="K14" s="285">
        <f>SUM(K15:K24)</f>
        <v>23</v>
      </c>
      <c r="L14" s="284">
        <f t="shared" si="2"/>
        <v>181724</v>
      </c>
      <c r="M14" s="290">
        <f t="shared" si="3"/>
        <v>0.2412009420880017</v>
      </c>
      <c r="N14" s="288">
        <f>SUM(N15:N24)</f>
        <v>960635</v>
      </c>
      <c r="O14" s="287">
        <f>SUM(O15:O24)</f>
        <v>945825</v>
      </c>
      <c r="P14" s="286">
        <f>SUM(P15:P24)</f>
        <v>806</v>
      </c>
      <c r="Q14" s="285">
        <f>SUM(Q15:Q24)</f>
        <v>642</v>
      </c>
      <c r="R14" s="284">
        <f t="shared" si="4"/>
        <v>1907908</v>
      </c>
      <c r="S14" s="289">
        <f t="shared" si="5"/>
        <v>0.2926225350769038</v>
      </c>
      <c r="T14" s="288">
        <f>SUM(T15:T24)</f>
        <v>801037</v>
      </c>
      <c r="U14" s="287">
        <f>SUM(U15:U24)</f>
        <v>781073</v>
      </c>
      <c r="V14" s="286">
        <f>SUM(V15:V24)</f>
        <v>2457</v>
      </c>
      <c r="W14" s="285">
        <f>SUM(W15:W24)</f>
        <v>2194</v>
      </c>
      <c r="X14" s="284">
        <f t="shared" si="6"/>
        <v>1586761</v>
      </c>
      <c r="Y14" s="283">
        <f t="shared" si="7"/>
        <v>0.20239153848626223</v>
      </c>
    </row>
    <row r="15" spans="1:25" ht="19.5" customHeight="1">
      <c r="A15" s="249" t="s">
        <v>329</v>
      </c>
      <c r="B15" s="246">
        <v>33890</v>
      </c>
      <c r="C15" s="244">
        <v>33563</v>
      </c>
      <c r="D15" s="245">
        <v>14</v>
      </c>
      <c r="E15" s="292">
        <v>40</v>
      </c>
      <c r="F15" s="293">
        <f t="shared" si="0"/>
        <v>67507</v>
      </c>
      <c r="G15" s="247">
        <f t="shared" si="1"/>
        <v>0.093843399253223</v>
      </c>
      <c r="H15" s="246">
        <v>25016</v>
      </c>
      <c r="I15" s="244">
        <v>24422</v>
      </c>
      <c r="J15" s="245">
        <v>1</v>
      </c>
      <c r="K15" s="292">
        <v>0</v>
      </c>
      <c r="L15" s="293">
        <f t="shared" si="2"/>
        <v>49439</v>
      </c>
      <c r="M15" s="294">
        <f t="shared" si="3"/>
        <v>0.3654604664333825</v>
      </c>
      <c r="N15" s="246">
        <v>265824</v>
      </c>
      <c r="O15" s="244">
        <v>259858</v>
      </c>
      <c r="P15" s="245">
        <v>41</v>
      </c>
      <c r="Q15" s="292">
        <v>59</v>
      </c>
      <c r="R15" s="293">
        <f t="shared" si="4"/>
        <v>525782</v>
      </c>
      <c r="S15" s="247">
        <f t="shared" si="5"/>
        <v>0.08064102762701589</v>
      </c>
      <c r="T15" s="250">
        <v>219767</v>
      </c>
      <c r="U15" s="244">
        <v>214219</v>
      </c>
      <c r="V15" s="245">
        <v>1060</v>
      </c>
      <c r="W15" s="292">
        <v>1250</v>
      </c>
      <c r="X15" s="293">
        <f t="shared" si="6"/>
        <v>436296</v>
      </c>
      <c r="Y15" s="243">
        <f t="shared" si="7"/>
        <v>0.20510387443387068</v>
      </c>
    </row>
    <row r="16" spans="1:25" ht="19.5" customHeight="1">
      <c r="A16" s="249" t="s">
        <v>330</v>
      </c>
      <c r="B16" s="246">
        <v>22508</v>
      </c>
      <c r="C16" s="244">
        <v>21401</v>
      </c>
      <c r="D16" s="245">
        <v>67</v>
      </c>
      <c r="E16" s="292">
        <v>3</v>
      </c>
      <c r="F16" s="293">
        <f t="shared" si="0"/>
        <v>43979</v>
      </c>
      <c r="G16" s="247">
        <f t="shared" si="1"/>
        <v>0.061136457785970266</v>
      </c>
      <c r="H16" s="246">
        <v>19168</v>
      </c>
      <c r="I16" s="244">
        <v>17604</v>
      </c>
      <c r="J16" s="245">
        <v>141</v>
      </c>
      <c r="K16" s="292">
        <v>6</v>
      </c>
      <c r="L16" s="293">
        <f t="shared" si="2"/>
        <v>36919</v>
      </c>
      <c r="M16" s="294">
        <f t="shared" si="3"/>
        <v>0.19122944825157773</v>
      </c>
      <c r="N16" s="246">
        <v>193448</v>
      </c>
      <c r="O16" s="244">
        <v>186575</v>
      </c>
      <c r="P16" s="245">
        <v>156</v>
      </c>
      <c r="Q16" s="292">
        <v>94</v>
      </c>
      <c r="R16" s="293">
        <f t="shared" si="4"/>
        <v>380273</v>
      </c>
      <c r="S16" s="247">
        <f t="shared" si="5"/>
        <v>0.058323802448178544</v>
      </c>
      <c r="T16" s="250">
        <v>182201</v>
      </c>
      <c r="U16" s="244">
        <v>173287</v>
      </c>
      <c r="V16" s="245">
        <v>644</v>
      </c>
      <c r="W16" s="292">
        <v>451</v>
      </c>
      <c r="X16" s="293">
        <f t="shared" si="6"/>
        <v>356583</v>
      </c>
      <c r="Y16" s="243">
        <f t="shared" si="7"/>
        <v>0.06643614530137443</v>
      </c>
    </row>
    <row r="17" spans="1:25" ht="19.5" customHeight="1">
      <c r="A17" s="249" t="s">
        <v>331</v>
      </c>
      <c r="B17" s="246">
        <v>21619</v>
      </c>
      <c r="C17" s="244">
        <v>19980</v>
      </c>
      <c r="D17" s="245">
        <v>21</v>
      </c>
      <c r="E17" s="292">
        <v>21</v>
      </c>
      <c r="F17" s="293">
        <f t="shared" si="0"/>
        <v>41641</v>
      </c>
      <c r="G17" s="247">
        <f t="shared" si="1"/>
        <v>0.05788633753986193</v>
      </c>
      <c r="H17" s="246">
        <v>16856</v>
      </c>
      <c r="I17" s="244">
        <v>14411</v>
      </c>
      <c r="J17" s="245">
        <v>4</v>
      </c>
      <c r="K17" s="292">
        <v>12</v>
      </c>
      <c r="L17" s="293">
        <f t="shared" si="2"/>
        <v>31283</v>
      </c>
      <c r="M17" s="294">
        <f t="shared" si="3"/>
        <v>0.3311063516926127</v>
      </c>
      <c r="N17" s="246">
        <v>164386</v>
      </c>
      <c r="O17" s="244">
        <v>166232</v>
      </c>
      <c r="P17" s="245">
        <v>410</v>
      </c>
      <c r="Q17" s="292">
        <v>414</v>
      </c>
      <c r="R17" s="293">
        <f t="shared" si="4"/>
        <v>331442</v>
      </c>
      <c r="S17" s="247">
        <f t="shared" si="5"/>
        <v>0.05083442087928723</v>
      </c>
      <c r="T17" s="250">
        <v>144563</v>
      </c>
      <c r="U17" s="244">
        <v>142772</v>
      </c>
      <c r="V17" s="245">
        <v>480</v>
      </c>
      <c r="W17" s="292">
        <v>461</v>
      </c>
      <c r="X17" s="293">
        <f t="shared" si="6"/>
        <v>288276</v>
      </c>
      <c r="Y17" s="243">
        <f t="shared" si="7"/>
        <v>0.14973844510122247</v>
      </c>
    </row>
    <row r="18" spans="1:25" ht="19.5" customHeight="1">
      <c r="A18" s="249" t="s">
        <v>332</v>
      </c>
      <c r="B18" s="246">
        <v>14235</v>
      </c>
      <c r="C18" s="244">
        <v>14717</v>
      </c>
      <c r="D18" s="245">
        <v>9</v>
      </c>
      <c r="E18" s="292">
        <v>0</v>
      </c>
      <c r="F18" s="293">
        <f>SUM(B18:E18)</f>
        <v>28961</v>
      </c>
      <c r="G18" s="247">
        <f>F18/$F$9</f>
        <v>0.04025950917345744</v>
      </c>
      <c r="H18" s="246">
        <v>10526</v>
      </c>
      <c r="I18" s="244">
        <v>10974</v>
      </c>
      <c r="J18" s="245">
        <v>2</v>
      </c>
      <c r="K18" s="292">
        <v>4</v>
      </c>
      <c r="L18" s="293">
        <f>SUM(H18:K18)</f>
        <v>21506</v>
      </c>
      <c r="M18" s="294">
        <f>IF(ISERROR(F18/L18-1),"         /0",(F18/L18-1))</f>
        <v>0.3466474472240304</v>
      </c>
      <c r="N18" s="246">
        <v>121310</v>
      </c>
      <c r="O18" s="244">
        <v>122594</v>
      </c>
      <c r="P18" s="245">
        <v>70</v>
      </c>
      <c r="Q18" s="292">
        <v>28</v>
      </c>
      <c r="R18" s="293">
        <f>SUM(N18:Q18)</f>
        <v>244002</v>
      </c>
      <c r="S18" s="247">
        <f>R18/$R$9</f>
        <v>0.037423441698360024</v>
      </c>
      <c r="T18" s="250">
        <v>101403</v>
      </c>
      <c r="U18" s="244">
        <v>100919</v>
      </c>
      <c r="V18" s="245">
        <v>121</v>
      </c>
      <c r="W18" s="292">
        <v>7</v>
      </c>
      <c r="X18" s="293">
        <f>SUM(T18:W18)</f>
        <v>202450</v>
      </c>
      <c r="Y18" s="243">
        <f>IF(ISERROR(R18/X18-1),"         /0",IF(R18/X18&gt;5,"  *  ",(R18/X18-1)))</f>
        <v>0.2052457396888121</v>
      </c>
    </row>
    <row r="19" spans="1:25" ht="19.5" customHeight="1">
      <c r="A19" s="249" t="s">
        <v>333</v>
      </c>
      <c r="B19" s="246">
        <v>11589</v>
      </c>
      <c r="C19" s="244">
        <v>10313</v>
      </c>
      <c r="D19" s="245">
        <v>14</v>
      </c>
      <c r="E19" s="292">
        <v>0</v>
      </c>
      <c r="F19" s="293">
        <f>SUM(B19:E19)</f>
        <v>21916</v>
      </c>
      <c r="G19" s="247">
        <f>F19/$F$9</f>
        <v>0.03046605445411047</v>
      </c>
      <c r="H19" s="246">
        <v>11072</v>
      </c>
      <c r="I19" s="244">
        <v>10237</v>
      </c>
      <c r="J19" s="245"/>
      <c r="K19" s="292">
        <v>1</v>
      </c>
      <c r="L19" s="293">
        <f>SUM(H19:K19)</f>
        <v>21310</v>
      </c>
      <c r="M19" s="294">
        <f>IF(ISERROR(F19/L19-1),"         /0",(F19/L19-1))</f>
        <v>0.02843735335523223</v>
      </c>
      <c r="N19" s="246">
        <v>112178</v>
      </c>
      <c r="O19" s="244">
        <v>102216</v>
      </c>
      <c r="P19" s="245">
        <v>77</v>
      </c>
      <c r="Q19" s="292">
        <v>20</v>
      </c>
      <c r="R19" s="293">
        <f>SUM(N19:Q19)</f>
        <v>214491</v>
      </c>
      <c r="S19" s="247">
        <f>R19/$R$9</f>
        <v>0.032897236224797094</v>
      </c>
      <c r="T19" s="250">
        <v>84095</v>
      </c>
      <c r="U19" s="244">
        <v>78515</v>
      </c>
      <c r="V19" s="245">
        <v>69</v>
      </c>
      <c r="W19" s="292">
        <v>5</v>
      </c>
      <c r="X19" s="293">
        <f>SUM(T19:W19)</f>
        <v>162684</v>
      </c>
      <c r="Y19" s="243">
        <f>IF(ISERROR(R19/X19-1),"         /0",IF(R19/X19&gt;5,"  *  ",(R19/X19-1)))</f>
        <v>0.31845172235745367</v>
      </c>
    </row>
    <row r="20" spans="1:25" ht="19.5" customHeight="1">
      <c r="A20" s="249" t="s">
        <v>334</v>
      </c>
      <c r="B20" s="246">
        <v>8249</v>
      </c>
      <c r="C20" s="244">
        <v>8885</v>
      </c>
      <c r="D20" s="245">
        <v>0</v>
      </c>
      <c r="E20" s="292">
        <v>0</v>
      </c>
      <c r="F20" s="293">
        <f>SUM(B20:E20)</f>
        <v>17134</v>
      </c>
      <c r="G20" s="247">
        <f>F20/$F$9</f>
        <v>0.023818460349367073</v>
      </c>
      <c r="H20" s="246">
        <v>8411</v>
      </c>
      <c r="I20" s="244">
        <v>8766</v>
      </c>
      <c r="J20" s="245"/>
      <c r="K20" s="292">
        <v>0</v>
      </c>
      <c r="L20" s="293">
        <f>SUM(H20:K20)</f>
        <v>17177</v>
      </c>
      <c r="M20" s="294">
        <f>IF(ISERROR(F20/L20-1),"         /0",(F20/L20-1))</f>
        <v>-0.0025033474995633798</v>
      </c>
      <c r="N20" s="246">
        <v>84645</v>
      </c>
      <c r="O20" s="244">
        <v>87869</v>
      </c>
      <c r="P20" s="245">
        <v>21</v>
      </c>
      <c r="Q20" s="292">
        <v>8</v>
      </c>
      <c r="R20" s="293">
        <f>SUM(N20:Q20)</f>
        <v>172543</v>
      </c>
      <c r="S20" s="247">
        <f>R20/$R$9</f>
        <v>0.026463524483242486</v>
      </c>
      <c r="T20" s="250">
        <v>58798</v>
      </c>
      <c r="U20" s="244">
        <v>59648</v>
      </c>
      <c r="V20" s="245">
        <v>62</v>
      </c>
      <c r="W20" s="292">
        <v>1</v>
      </c>
      <c r="X20" s="293">
        <f>SUM(T20:W20)</f>
        <v>118509</v>
      </c>
      <c r="Y20" s="243">
        <f>IF(ISERROR(R20/X20-1),"         /0",IF(R20/X20&gt;5,"  *  ",(R20/X20-1)))</f>
        <v>0.4559484933633733</v>
      </c>
    </row>
    <row r="21" spans="1:25" ht="19.5" customHeight="1">
      <c r="A21" s="249" t="s">
        <v>335</v>
      </c>
      <c r="B21" s="246">
        <v>1383</v>
      </c>
      <c r="C21" s="244">
        <v>1539</v>
      </c>
      <c r="D21" s="245">
        <v>2</v>
      </c>
      <c r="E21" s="292">
        <v>0</v>
      </c>
      <c r="F21" s="293">
        <f t="shared" si="0"/>
        <v>2924</v>
      </c>
      <c r="G21" s="247">
        <f t="shared" si="1"/>
        <v>0.004064735500265515</v>
      </c>
      <c r="H21" s="246">
        <v>1314</v>
      </c>
      <c r="I21" s="244">
        <v>1323</v>
      </c>
      <c r="J21" s="245"/>
      <c r="K21" s="292"/>
      <c r="L21" s="293">
        <f t="shared" si="2"/>
        <v>2637</v>
      </c>
      <c r="M21" s="294">
        <f t="shared" si="3"/>
        <v>0.10883579825559342</v>
      </c>
      <c r="N21" s="246">
        <v>12756</v>
      </c>
      <c r="O21" s="244">
        <v>12946</v>
      </c>
      <c r="P21" s="245">
        <v>10</v>
      </c>
      <c r="Q21" s="292">
        <v>0</v>
      </c>
      <c r="R21" s="293">
        <f t="shared" si="4"/>
        <v>25712</v>
      </c>
      <c r="S21" s="247">
        <f t="shared" si="5"/>
        <v>0.00394353953225069</v>
      </c>
      <c r="T21" s="250">
        <v>7965</v>
      </c>
      <c r="U21" s="244">
        <v>8775</v>
      </c>
      <c r="V21" s="245">
        <v>21</v>
      </c>
      <c r="W21" s="292">
        <v>19</v>
      </c>
      <c r="X21" s="293">
        <f t="shared" si="6"/>
        <v>16780</v>
      </c>
      <c r="Y21" s="243">
        <f t="shared" si="7"/>
        <v>0.5323003575685339</v>
      </c>
    </row>
    <row r="22" spans="1:25" ht="19.5" customHeight="1">
      <c r="A22" s="249" t="s">
        <v>336</v>
      </c>
      <c r="B22" s="246">
        <v>440</v>
      </c>
      <c r="C22" s="244">
        <v>511</v>
      </c>
      <c r="D22" s="245">
        <v>0</v>
      </c>
      <c r="E22" s="292">
        <v>0</v>
      </c>
      <c r="F22" s="293">
        <f t="shared" si="0"/>
        <v>951</v>
      </c>
      <c r="G22" s="247">
        <f t="shared" si="1"/>
        <v>0.0013220121274803366</v>
      </c>
      <c r="H22" s="246">
        <v>417</v>
      </c>
      <c r="I22" s="244">
        <v>558</v>
      </c>
      <c r="J22" s="245"/>
      <c r="K22" s="292"/>
      <c r="L22" s="293">
        <f t="shared" si="2"/>
        <v>975</v>
      </c>
      <c r="M22" s="294">
        <f t="shared" si="3"/>
        <v>-0.024615384615384595</v>
      </c>
      <c r="N22" s="246">
        <v>4048</v>
      </c>
      <c r="O22" s="244">
        <v>4897</v>
      </c>
      <c r="P22" s="245"/>
      <c r="Q22" s="292">
        <v>0</v>
      </c>
      <c r="R22" s="293">
        <f t="shared" si="4"/>
        <v>8945</v>
      </c>
      <c r="S22" s="247">
        <f t="shared" si="5"/>
        <v>0.0013719259923764167</v>
      </c>
      <c r="T22" s="250">
        <v>1406</v>
      </c>
      <c r="U22" s="244">
        <v>1753</v>
      </c>
      <c r="V22" s="245"/>
      <c r="W22" s="292">
        <v>0</v>
      </c>
      <c r="X22" s="293">
        <f t="shared" si="6"/>
        <v>3159</v>
      </c>
      <c r="Y22" s="243">
        <f t="shared" si="7"/>
        <v>1.8315922760367207</v>
      </c>
    </row>
    <row r="23" spans="1:25" ht="19.5" customHeight="1">
      <c r="A23" s="249" t="s">
        <v>337</v>
      </c>
      <c r="B23" s="246">
        <v>224</v>
      </c>
      <c r="C23" s="244">
        <v>310</v>
      </c>
      <c r="D23" s="245">
        <v>0</v>
      </c>
      <c r="E23" s="292">
        <v>0</v>
      </c>
      <c r="F23" s="293">
        <f>SUM(B23:E23)</f>
        <v>534</v>
      </c>
      <c r="G23" s="247">
        <f>F23/$F$9</f>
        <v>0.0007423285763138799</v>
      </c>
      <c r="H23" s="246">
        <v>176</v>
      </c>
      <c r="I23" s="244">
        <v>302</v>
      </c>
      <c r="J23" s="245"/>
      <c r="K23" s="292">
        <v>0</v>
      </c>
      <c r="L23" s="293">
        <f>SUM(H23:K23)</f>
        <v>478</v>
      </c>
      <c r="M23" s="294">
        <f>IF(ISERROR(F23/L23-1),"         /0",(F23/L23-1))</f>
        <v>0.11715481171548126</v>
      </c>
      <c r="N23" s="246">
        <v>1983</v>
      </c>
      <c r="O23" s="244">
        <v>2638</v>
      </c>
      <c r="P23" s="245"/>
      <c r="Q23" s="292">
        <v>0</v>
      </c>
      <c r="R23" s="293">
        <f>SUM(N23:Q23)</f>
        <v>4621</v>
      </c>
      <c r="S23" s="247">
        <f>R23/$R$9</f>
        <v>0.0007087389615172075</v>
      </c>
      <c r="T23" s="250">
        <v>813</v>
      </c>
      <c r="U23" s="244">
        <v>1185</v>
      </c>
      <c r="V23" s="245"/>
      <c r="W23" s="292">
        <v>0</v>
      </c>
      <c r="X23" s="293">
        <f>SUM(T23:W23)</f>
        <v>1998</v>
      </c>
      <c r="Y23" s="243">
        <f>IF(ISERROR(R23/X23-1),"         /0",IF(R23/X23&gt;5,"  *  ",(R23/X23-1)))</f>
        <v>1.3128128128128127</v>
      </c>
    </row>
    <row r="24" spans="1:25" ht="19.5" customHeight="1" thickBot="1">
      <c r="A24" s="249" t="s">
        <v>55</v>
      </c>
      <c r="B24" s="246">
        <v>4</v>
      </c>
      <c r="C24" s="244">
        <v>0</v>
      </c>
      <c r="D24" s="245">
        <v>5</v>
      </c>
      <c r="E24" s="292">
        <v>0</v>
      </c>
      <c r="F24" s="293">
        <f t="shared" si="0"/>
        <v>9</v>
      </c>
      <c r="G24" s="247">
        <f t="shared" si="1"/>
        <v>1.2511155780571008E-05</v>
      </c>
      <c r="H24" s="246">
        <v>0</v>
      </c>
      <c r="I24" s="244"/>
      <c r="J24" s="245"/>
      <c r="K24" s="292"/>
      <c r="L24" s="293">
        <f t="shared" si="2"/>
        <v>0</v>
      </c>
      <c r="M24" s="294" t="str">
        <f t="shared" si="3"/>
        <v>         /0</v>
      </c>
      <c r="N24" s="246">
        <v>57</v>
      </c>
      <c r="O24" s="244"/>
      <c r="P24" s="245">
        <v>21</v>
      </c>
      <c r="Q24" s="292">
        <v>19</v>
      </c>
      <c r="R24" s="293">
        <f t="shared" si="4"/>
        <v>97</v>
      </c>
      <c r="S24" s="247">
        <f t="shared" si="5"/>
        <v>1.48772298782015E-05</v>
      </c>
      <c r="T24" s="250">
        <v>26</v>
      </c>
      <c r="U24" s="244"/>
      <c r="V24" s="245"/>
      <c r="W24" s="292"/>
      <c r="X24" s="293">
        <f t="shared" si="6"/>
        <v>26</v>
      </c>
      <c r="Y24" s="243">
        <f t="shared" si="7"/>
        <v>2.730769230769231</v>
      </c>
    </row>
    <row r="25" spans="1:25" s="282" customFormat="1" ht="19.5" customHeight="1">
      <c r="A25" s="291" t="s">
        <v>58</v>
      </c>
      <c r="B25" s="288">
        <f>SUM(B26:B30)</f>
        <v>52031</v>
      </c>
      <c r="C25" s="287">
        <f>SUM(C26:C30)</f>
        <v>42972</v>
      </c>
      <c r="D25" s="286">
        <f>SUM(D26:D30)</f>
        <v>37</v>
      </c>
      <c r="E25" s="285">
        <f>SUM(E26:E30)</f>
        <v>0</v>
      </c>
      <c r="F25" s="284">
        <f t="shared" si="0"/>
        <v>95040</v>
      </c>
      <c r="G25" s="289">
        <f t="shared" si="1"/>
        <v>0.13211780504282986</v>
      </c>
      <c r="H25" s="288">
        <f>SUM(H26:H30)</f>
        <v>48793</v>
      </c>
      <c r="I25" s="287">
        <f>SUM(I26:I30)</f>
        <v>42112</v>
      </c>
      <c r="J25" s="286">
        <f>SUM(J26:J30)</f>
        <v>10</v>
      </c>
      <c r="K25" s="285">
        <f>SUM(K26:K30)</f>
        <v>3</v>
      </c>
      <c r="L25" s="284">
        <f t="shared" si="2"/>
        <v>90918</v>
      </c>
      <c r="M25" s="290">
        <f t="shared" si="3"/>
        <v>0.04533755691942187</v>
      </c>
      <c r="N25" s="288">
        <f>SUM(N26:N30)</f>
        <v>416285</v>
      </c>
      <c r="O25" s="287">
        <f>SUM(O26:O30)</f>
        <v>383302</v>
      </c>
      <c r="P25" s="286">
        <f>SUM(P26:P30)</f>
        <v>147</v>
      </c>
      <c r="Q25" s="285">
        <f>SUM(Q26:Q30)</f>
        <v>56</v>
      </c>
      <c r="R25" s="284">
        <f t="shared" si="4"/>
        <v>799790</v>
      </c>
      <c r="S25" s="289">
        <f t="shared" si="5"/>
        <v>0.12266659468336884</v>
      </c>
      <c r="T25" s="288">
        <f>SUM(T26:T30)</f>
        <v>401670</v>
      </c>
      <c r="U25" s="287">
        <f>SUM(U26:U30)</f>
        <v>366949</v>
      </c>
      <c r="V25" s="286">
        <f>SUM(V26:V30)</f>
        <v>180</v>
      </c>
      <c r="W25" s="285">
        <f>SUM(W26:W30)</f>
        <v>273</v>
      </c>
      <c r="X25" s="284">
        <f t="shared" si="6"/>
        <v>769072</v>
      </c>
      <c r="Y25" s="283">
        <f t="shared" si="7"/>
        <v>0.03994164395531241</v>
      </c>
    </row>
    <row r="26" spans="1:25" ht="19.5" customHeight="1">
      <c r="A26" s="249" t="s">
        <v>338</v>
      </c>
      <c r="B26" s="246">
        <v>33321</v>
      </c>
      <c r="C26" s="244">
        <v>29713</v>
      </c>
      <c r="D26" s="245">
        <v>37</v>
      </c>
      <c r="E26" s="292">
        <v>0</v>
      </c>
      <c r="F26" s="293">
        <f t="shared" si="0"/>
        <v>63071</v>
      </c>
      <c r="G26" s="247">
        <f t="shared" si="1"/>
        <v>0.08767678958182157</v>
      </c>
      <c r="H26" s="246">
        <v>33141</v>
      </c>
      <c r="I26" s="244">
        <v>30380</v>
      </c>
      <c r="J26" s="245">
        <v>10</v>
      </c>
      <c r="K26" s="292">
        <v>3</v>
      </c>
      <c r="L26" s="293">
        <f t="shared" si="2"/>
        <v>63534</v>
      </c>
      <c r="M26" s="294">
        <f t="shared" si="3"/>
        <v>-0.007287436648093948</v>
      </c>
      <c r="N26" s="246">
        <v>269493</v>
      </c>
      <c r="O26" s="244">
        <v>261020</v>
      </c>
      <c r="P26" s="245">
        <v>145</v>
      </c>
      <c r="Q26" s="292">
        <v>54</v>
      </c>
      <c r="R26" s="293">
        <f t="shared" si="4"/>
        <v>530712</v>
      </c>
      <c r="S26" s="247">
        <f t="shared" si="5"/>
        <v>0.08139715900123788</v>
      </c>
      <c r="T26" s="246">
        <v>271294</v>
      </c>
      <c r="U26" s="244">
        <v>257821</v>
      </c>
      <c r="V26" s="245">
        <v>166</v>
      </c>
      <c r="W26" s="292">
        <v>42</v>
      </c>
      <c r="X26" s="279">
        <f t="shared" si="6"/>
        <v>529323</v>
      </c>
      <c r="Y26" s="243">
        <f t="shared" si="7"/>
        <v>0.002624106641880397</v>
      </c>
    </row>
    <row r="27" spans="1:25" ht="19.5" customHeight="1">
      <c r="A27" s="249" t="s">
        <v>339</v>
      </c>
      <c r="B27" s="246">
        <v>9617</v>
      </c>
      <c r="C27" s="244">
        <v>7089</v>
      </c>
      <c r="D27" s="245">
        <v>0</v>
      </c>
      <c r="E27" s="292">
        <v>0</v>
      </c>
      <c r="F27" s="293">
        <f t="shared" si="0"/>
        <v>16706</v>
      </c>
      <c r="G27" s="247">
        <f t="shared" si="1"/>
        <v>0.02322348538557992</v>
      </c>
      <c r="H27" s="246">
        <v>6183</v>
      </c>
      <c r="I27" s="244">
        <v>5014</v>
      </c>
      <c r="J27" s="245"/>
      <c r="K27" s="292">
        <v>0</v>
      </c>
      <c r="L27" s="293">
        <f t="shared" si="2"/>
        <v>11197</v>
      </c>
      <c r="M27" s="294">
        <f t="shared" si="3"/>
        <v>0.4920067875323748</v>
      </c>
      <c r="N27" s="246">
        <v>72377</v>
      </c>
      <c r="O27" s="244">
        <v>62928</v>
      </c>
      <c r="P27" s="245">
        <v>0</v>
      </c>
      <c r="Q27" s="292">
        <v>0</v>
      </c>
      <c r="R27" s="293">
        <f t="shared" si="4"/>
        <v>135305</v>
      </c>
      <c r="S27" s="247">
        <f t="shared" si="5"/>
        <v>0.0207522019450521</v>
      </c>
      <c r="T27" s="246">
        <v>54251</v>
      </c>
      <c r="U27" s="244">
        <v>48251</v>
      </c>
      <c r="V27" s="245"/>
      <c r="W27" s="292">
        <v>0</v>
      </c>
      <c r="X27" s="279">
        <f t="shared" si="6"/>
        <v>102502</v>
      </c>
      <c r="Y27" s="243">
        <f t="shared" si="7"/>
        <v>0.32002302394099624</v>
      </c>
    </row>
    <row r="28" spans="1:25" ht="19.5" customHeight="1">
      <c r="A28" s="249" t="s">
        <v>340</v>
      </c>
      <c r="B28" s="246">
        <v>7832</v>
      </c>
      <c r="C28" s="244">
        <v>6170</v>
      </c>
      <c r="D28" s="245">
        <v>0</v>
      </c>
      <c r="E28" s="292">
        <v>0</v>
      </c>
      <c r="F28" s="228">
        <f>SUM(B28:E28)</f>
        <v>14002</v>
      </c>
      <c r="G28" s="247">
        <f>F28/$F$9</f>
        <v>0.019464578137728363</v>
      </c>
      <c r="H28" s="246">
        <v>8035</v>
      </c>
      <c r="I28" s="244">
        <v>6718</v>
      </c>
      <c r="J28" s="245"/>
      <c r="K28" s="292"/>
      <c r="L28" s="293">
        <f>SUM(H28:K28)</f>
        <v>14753</v>
      </c>
      <c r="M28" s="294" t="s">
        <v>49</v>
      </c>
      <c r="N28" s="246">
        <v>64891</v>
      </c>
      <c r="O28" s="244">
        <v>59354</v>
      </c>
      <c r="P28" s="245"/>
      <c r="Q28" s="292"/>
      <c r="R28" s="293">
        <f>SUM(N28:Q28)</f>
        <v>124245</v>
      </c>
      <c r="S28" s="247">
        <f>R28/$R$9</f>
        <v>0.019055890991929333</v>
      </c>
      <c r="T28" s="246">
        <v>66586</v>
      </c>
      <c r="U28" s="244">
        <v>60877</v>
      </c>
      <c r="V28" s="245"/>
      <c r="W28" s="292"/>
      <c r="X28" s="279">
        <f>SUM(T28:W28)</f>
        <v>127463</v>
      </c>
      <c r="Y28" s="243">
        <f>IF(ISERROR(R28/X28-1),"         /0",IF(R28/X28&gt;5,"  *  ",(R28/X28-1)))</f>
        <v>-0.025246542133795735</v>
      </c>
    </row>
    <row r="29" spans="1:25" ht="19.5" customHeight="1">
      <c r="A29" s="249" t="s">
        <v>341</v>
      </c>
      <c r="B29" s="246">
        <v>885</v>
      </c>
      <c r="C29" s="244">
        <v>0</v>
      </c>
      <c r="D29" s="245">
        <v>0</v>
      </c>
      <c r="E29" s="292">
        <v>0</v>
      </c>
      <c r="F29" s="293">
        <f>SUM(B29:E29)</f>
        <v>885</v>
      </c>
      <c r="G29" s="247">
        <f>F29/$F$9</f>
        <v>0.0012302636517561492</v>
      </c>
      <c r="H29" s="246">
        <v>971</v>
      </c>
      <c r="I29" s="244"/>
      <c r="J29" s="245"/>
      <c r="K29" s="292"/>
      <c r="L29" s="293">
        <f>SUM(H29:K29)</f>
        <v>971</v>
      </c>
      <c r="M29" s="294">
        <f>IF(ISERROR(F29/L29-1),"         /0",(F29/L29-1))</f>
        <v>-0.08856848609680745</v>
      </c>
      <c r="N29" s="246">
        <v>6502</v>
      </c>
      <c r="O29" s="244">
        <v>0</v>
      </c>
      <c r="P29" s="245"/>
      <c r="Q29" s="292"/>
      <c r="R29" s="293">
        <f>SUM(N29:Q29)</f>
        <v>6502</v>
      </c>
      <c r="S29" s="247">
        <f>R29/$R$9</f>
        <v>0.0009972345223511975</v>
      </c>
      <c r="T29" s="246">
        <v>6064</v>
      </c>
      <c r="U29" s="244">
        <v>0</v>
      </c>
      <c r="V29" s="245"/>
      <c r="W29" s="292"/>
      <c r="X29" s="279">
        <f>SUM(T29:W29)</f>
        <v>6064</v>
      </c>
      <c r="Y29" s="243">
        <f>IF(ISERROR(R29/X29-1),"         /0",IF(R29/X29&gt;5,"  *  ",(R29/X29-1)))</f>
        <v>0.07222955145118726</v>
      </c>
    </row>
    <row r="30" spans="1:25" ht="19.5" customHeight="1" thickBot="1">
      <c r="A30" s="249" t="s">
        <v>55</v>
      </c>
      <c r="B30" s="246">
        <v>376</v>
      </c>
      <c r="C30" s="244">
        <v>0</v>
      </c>
      <c r="D30" s="245">
        <v>0</v>
      </c>
      <c r="E30" s="292">
        <v>0</v>
      </c>
      <c r="F30" s="293">
        <f t="shared" si="0"/>
        <v>376</v>
      </c>
      <c r="G30" s="247">
        <f t="shared" si="1"/>
        <v>0.0005226882859438555</v>
      </c>
      <c r="H30" s="246">
        <v>463</v>
      </c>
      <c r="I30" s="244">
        <v>0</v>
      </c>
      <c r="J30" s="245"/>
      <c r="K30" s="292"/>
      <c r="L30" s="293">
        <f t="shared" si="2"/>
        <v>463</v>
      </c>
      <c r="M30" s="294">
        <f t="shared" si="3"/>
        <v>-0.1879049676025918</v>
      </c>
      <c r="N30" s="246">
        <v>3022</v>
      </c>
      <c r="O30" s="244">
        <v>0</v>
      </c>
      <c r="P30" s="245">
        <v>2</v>
      </c>
      <c r="Q30" s="292">
        <v>2</v>
      </c>
      <c r="R30" s="293">
        <f t="shared" si="4"/>
        <v>3026</v>
      </c>
      <c r="S30" s="247">
        <f t="shared" si="5"/>
        <v>0.0004641082227983272</v>
      </c>
      <c r="T30" s="246">
        <v>3475</v>
      </c>
      <c r="U30" s="244">
        <v>0</v>
      </c>
      <c r="V30" s="245">
        <v>14</v>
      </c>
      <c r="W30" s="292">
        <v>231</v>
      </c>
      <c r="X30" s="279">
        <f t="shared" si="6"/>
        <v>3720</v>
      </c>
      <c r="Y30" s="243">
        <f t="shared" si="7"/>
        <v>-0.1865591397849462</v>
      </c>
    </row>
    <row r="31" spans="1:25" s="282" customFormat="1" ht="19.5" customHeight="1">
      <c r="A31" s="291" t="s">
        <v>57</v>
      </c>
      <c r="B31" s="288">
        <f>SUM(B32:B40)</f>
        <v>86872</v>
      </c>
      <c r="C31" s="287">
        <f>SUM(C32:C40)</f>
        <v>82502</v>
      </c>
      <c r="D31" s="286">
        <f>SUM(D32:D40)</f>
        <v>3382</v>
      </c>
      <c r="E31" s="285">
        <f>SUM(E32:E40)</f>
        <v>3145</v>
      </c>
      <c r="F31" s="284">
        <f t="shared" si="0"/>
        <v>175901</v>
      </c>
      <c r="G31" s="289">
        <f t="shared" si="1"/>
        <v>0.24452497921758012</v>
      </c>
      <c r="H31" s="288">
        <f>SUM(H32:H40)</f>
        <v>77058</v>
      </c>
      <c r="I31" s="287">
        <f>SUM(I32:I40)</f>
        <v>72613</v>
      </c>
      <c r="J31" s="286">
        <f>SUM(J32:J40)</f>
        <v>1265</v>
      </c>
      <c r="K31" s="285">
        <f>SUM(K32:K40)</f>
        <v>1185</v>
      </c>
      <c r="L31" s="284">
        <f t="shared" si="2"/>
        <v>152121</v>
      </c>
      <c r="M31" s="290">
        <f t="shared" si="3"/>
        <v>0.1563229271435238</v>
      </c>
      <c r="N31" s="288">
        <f>SUM(N32:N40)</f>
        <v>772484</v>
      </c>
      <c r="O31" s="287">
        <f>SUM(O32:O40)</f>
        <v>743123</v>
      </c>
      <c r="P31" s="286">
        <f>SUM(P32:P40)</f>
        <v>33706</v>
      </c>
      <c r="Q31" s="285">
        <f>SUM(Q32:Q40)</f>
        <v>34298</v>
      </c>
      <c r="R31" s="284">
        <f t="shared" si="4"/>
        <v>1583611</v>
      </c>
      <c r="S31" s="289">
        <f t="shared" si="5"/>
        <v>0.24288396788297478</v>
      </c>
      <c r="T31" s="288">
        <f>SUM(T32:T40)</f>
        <v>721458</v>
      </c>
      <c r="U31" s="287">
        <f>SUM(U32:U40)</f>
        <v>687888</v>
      </c>
      <c r="V31" s="286">
        <f>SUM(V32:V40)</f>
        <v>11097</v>
      </c>
      <c r="W31" s="285">
        <f>SUM(W32:W40)</f>
        <v>10588</v>
      </c>
      <c r="X31" s="284">
        <f t="shared" si="6"/>
        <v>1431031</v>
      </c>
      <c r="Y31" s="283">
        <f t="shared" si="7"/>
        <v>0.10662242816542755</v>
      </c>
    </row>
    <row r="32" spans="1:25" s="219" customFormat="1" ht="19.5" customHeight="1">
      <c r="A32" s="234" t="s">
        <v>342</v>
      </c>
      <c r="B32" s="232">
        <v>53051</v>
      </c>
      <c r="C32" s="229">
        <v>48061</v>
      </c>
      <c r="D32" s="228">
        <v>2827</v>
      </c>
      <c r="E32" s="280">
        <v>2635</v>
      </c>
      <c r="F32" s="279">
        <f t="shared" si="0"/>
        <v>106574</v>
      </c>
      <c r="G32" s="231">
        <f t="shared" si="1"/>
        <v>0.14815154623984164</v>
      </c>
      <c r="H32" s="232">
        <v>51480</v>
      </c>
      <c r="I32" s="229">
        <v>47917</v>
      </c>
      <c r="J32" s="228">
        <v>853</v>
      </c>
      <c r="K32" s="280">
        <v>757</v>
      </c>
      <c r="L32" s="279">
        <f t="shared" si="2"/>
        <v>101007</v>
      </c>
      <c r="M32" s="281">
        <f t="shared" si="3"/>
        <v>0.05511499203025538</v>
      </c>
      <c r="N32" s="232">
        <v>497085</v>
      </c>
      <c r="O32" s="229">
        <v>469271</v>
      </c>
      <c r="P32" s="228">
        <v>25491</v>
      </c>
      <c r="Q32" s="280">
        <v>25557</v>
      </c>
      <c r="R32" s="279">
        <f t="shared" si="4"/>
        <v>1017404</v>
      </c>
      <c r="S32" s="231">
        <f t="shared" si="5"/>
        <v>0.15604281636084247</v>
      </c>
      <c r="T32" s="230">
        <v>484482</v>
      </c>
      <c r="U32" s="229">
        <v>459169</v>
      </c>
      <c r="V32" s="228">
        <v>2637</v>
      </c>
      <c r="W32" s="280">
        <v>2421</v>
      </c>
      <c r="X32" s="279">
        <f t="shared" si="6"/>
        <v>948709</v>
      </c>
      <c r="Y32" s="227">
        <f t="shared" si="7"/>
        <v>0.0724089262355474</v>
      </c>
    </row>
    <row r="33" spans="1:25" s="219" customFormat="1" ht="19.5" customHeight="1">
      <c r="A33" s="234" t="s">
        <v>343</v>
      </c>
      <c r="B33" s="232">
        <v>22739</v>
      </c>
      <c r="C33" s="229">
        <v>22915</v>
      </c>
      <c r="D33" s="228">
        <v>13</v>
      </c>
      <c r="E33" s="280">
        <v>0</v>
      </c>
      <c r="F33" s="279">
        <f t="shared" si="0"/>
        <v>45667</v>
      </c>
      <c r="G33" s="231">
        <f t="shared" si="1"/>
        <v>0.06348299455903736</v>
      </c>
      <c r="H33" s="232">
        <v>14640</v>
      </c>
      <c r="I33" s="229">
        <v>14481</v>
      </c>
      <c r="J33" s="228">
        <v>6</v>
      </c>
      <c r="K33" s="280">
        <v>10</v>
      </c>
      <c r="L33" s="279">
        <f t="shared" si="2"/>
        <v>29137</v>
      </c>
      <c r="M33" s="281">
        <f t="shared" si="3"/>
        <v>0.56731990252943</v>
      </c>
      <c r="N33" s="232">
        <v>179264</v>
      </c>
      <c r="O33" s="229">
        <v>175481</v>
      </c>
      <c r="P33" s="228">
        <v>3310</v>
      </c>
      <c r="Q33" s="280">
        <v>3536</v>
      </c>
      <c r="R33" s="279">
        <f t="shared" si="4"/>
        <v>361591</v>
      </c>
      <c r="S33" s="231">
        <f t="shared" si="5"/>
        <v>0.055458478648337715</v>
      </c>
      <c r="T33" s="230">
        <v>128830</v>
      </c>
      <c r="U33" s="229">
        <v>126206</v>
      </c>
      <c r="V33" s="228">
        <v>1292</v>
      </c>
      <c r="W33" s="280">
        <v>1317</v>
      </c>
      <c r="X33" s="279">
        <f t="shared" si="6"/>
        <v>257645</v>
      </c>
      <c r="Y33" s="227">
        <f t="shared" si="7"/>
        <v>0.40344660288381307</v>
      </c>
    </row>
    <row r="34" spans="1:25" s="219" customFormat="1" ht="19.5" customHeight="1">
      <c r="A34" s="234" t="s">
        <v>344</v>
      </c>
      <c r="B34" s="232">
        <v>3584</v>
      </c>
      <c r="C34" s="229">
        <v>4026</v>
      </c>
      <c r="D34" s="228">
        <v>532</v>
      </c>
      <c r="E34" s="280">
        <v>505</v>
      </c>
      <c r="F34" s="279">
        <f t="shared" si="0"/>
        <v>8647</v>
      </c>
      <c r="G34" s="231">
        <f t="shared" si="1"/>
        <v>0.012020440448288613</v>
      </c>
      <c r="H34" s="232">
        <v>3296</v>
      </c>
      <c r="I34" s="229">
        <v>3649</v>
      </c>
      <c r="J34" s="228">
        <v>378</v>
      </c>
      <c r="K34" s="280">
        <v>404</v>
      </c>
      <c r="L34" s="279">
        <f t="shared" si="2"/>
        <v>7727</v>
      </c>
      <c r="M34" s="281">
        <f t="shared" si="3"/>
        <v>0.11906302575385008</v>
      </c>
      <c r="N34" s="232">
        <v>33947</v>
      </c>
      <c r="O34" s="229">
        <v>35662</v>
      </c>
      <c r="P34" s="228">
        <v>3309</v>
      </c>
      <c r="Q34" s="280">
        <v>3515</v>
      </c>
      <c r="R34" s="279">
        <f t="shared" si="4"/>
        <v>76433</v>
      </c>
      <c r="S34" s="231">
        <f t="shared" si="5"/>
        <v>0.011722797023511084</v>
      </c>
      <c r="T34" s="230">
        <v>40256</v>
      </c>
      <c r="U34" s="229">
        <v>41082</v>
      </c>
      <c r="V34" s="228">
        <v>3933</v>
      </c>
      <c r="W34" s="280">
        <v>3538</v>
      </c>
      <c r="X34" s="279">
        <f t="shared" si="6"/>
        <v>88809</v>
      </c>
      <c r="Y34" s="227">
        <f t="shared" si="7"/>
        <v>-0.13935524552691736</v>
      </c>
    </row>
    <row r="35" spans="1:25" s="219" customFormat="1" ht="19.5" customHeight="1">
      <c r="A35" s="234" t="s">
        <v>345</v>
      </c>
      <c r="B35" s="232">
        <v>2945</v>
      </c>
      <c r="C35" s="229">
        <v>3715</v>
      </c>
      <c r="D35" s="228">
        <v>2</v>
      </c>
      <c r="E35" s="280">
        <v>0</v>
      </c>
      <c r="F35" s="279">
        <f>SUM(B35:E35)</f>
        <v>6662</v>
      </c>
      <c r="G35" s="231">
        <f>F35/$F$9</f>
        <v>0.009261035534462673</v>
      </c>
      <c r="H35" s="232">
        <v>2500</v>
      </c>
      <c r="I35" s="229">
        <v>2326</v>
      </c>
      <c r="J35" s="228"/>
      <c r="K35" s="280">
        <v>1</v>
      </c>
      <c r="L35" s="279">
        <f>SUM(H35:K35)</f>
        <v>4827</v>
      </c>
      <c r="M35" s="281">
        <f>IF(ISERROR(F35/L35-1),"         /0",(F35/L35-1))</f>
        <v>0.38015330432981154</v>
      </c>
      <c r="N35" s="232">
        <v>26398</v>
      </c>
      <c r="O35" s="229">
        <v>31929</v>
      </c>
      <c r="P35" s="228">
        <v>1079</v>
      </c>
      <c r="Q35" s="280">
        <v>1192</v>
      </c>
      <c r="R35" s="279">
        <f>SUM(N35:Q35)</f>
        <v>60598</v>
      </c>
      <c r="S35" s="231">
        <f>R35/$R$9</f>
        <v>0.009294127589270664</v>
      </c>
      <c r="T35" s="230">
        <v>21027</v>
      </c>
      <c r="U35" s="229">
        <v>20909</v>
      </c>
      <c r="V35" s="228">
        <v>2412</v>
      </c>
      <c r="W35" s="280">
        <v>2646</v>
      </c>
      <c r="X35" s="279">
        <f>SUM(T35:W35)</f>
        <v>46994</v>
      </c>
      <c r="Y35" s="227">
        <f>IF(ISERROR(R35/X35-1),"         /0",IF(R35/X35&gt;5,"  *  ",(R35/X35-1)))</f>
        <v>0.28948376388475117</v>
      </c>
    </row>
    <row r="36" spans="1:25" s="219" customFormat="1" ht="19.5" customHeight="1">
      <c r="A36" s="234" t="s">
        <v>346</v>
      </c>
      <c r="B36" s="232">
        <v>1651</v>
      </c>
      <c r="C36" s="229">
        <v>1731</v>
      </c>
      <c r="D36" s="228">
        <v>0</v>
      </c>
      <c r="E36" s="280">
        <v>0</v>
      </c>
      <c r="F36" s="279">
        <f>SUM(B36:E36)</f>
        <v>3382</v>
      </c>
      <c r="G36" s="231">
        <f>F36/$F$9</f>
        <v>0.0047014143166545725</v>
      </c>
      <c r="H36" s="232">
        <v>3909</v>
      </c>
      <c r="I36" s="229">
        <v>3210</v>
      </c>
      <c r="J36" s="228"/>
      <c r="K36" s="280"/>
      <c r="L36" s="279">
        <f>SUM(H36:K36)</f>
        <v>7119</v>
      </c>
      <c r="M36" s="281">
        <f>IF(ISERROR(F36/L36-1),"         /0",(F36/L36-1))</f>
        <v>-0.5249332771456665</v>
      </c>
      <c r="N36" s="232">
        <v>15615</v>
      </c>
      <c r="O36" s="229">
        <v>15428</v>
      </c>
      <c r="P36" s="228">
        <v>136</v>
      </c>
      <c r="Q36" s="280">
        <v>112</v>
      </c>
      <c r="R36" s="279">
        <f>SUM(N36:Q36)</f>
        <v>31291</v>
      </c>
      <c r="S36" s="231">
        <f>R36/$R$9</f>
        <v>0.004799210310503125</v>
      </c>
      <c r="T36" s="230">
        <v>40641</v>
      </c>
      <c r="U36" s="229">
        <v>36042</v>
      </c>
      <c r="V36" s="228">
        <v>33</v>
      </c>
      <c r="W36" s="280">
        <v>6</v>
      </c>
      <c r="X36" s="279">
        <f>SUM(T36:W36)</f>
        <v>76722</v>
      </c>
      <c r="Y36" s="227">
        <f>IF(ISERROR(R36/X36-1),"         /0",IF(R36/X36&gt;5,"  *  ",(R36/X36-1)))</f>
        <v>-0.5921508824066108</v>
      </c>
    </row>
    <row r="37" spans="1:25" s="219" customFormat="1" ht="19.5" customHeight="1">
      <c r="A37" s="234" t="s">
        <v>347</v>
      </c>
      <c r="B37" s="232">
        <v>1385</v>
      </c>
      <c r="C37" s="229">
        <v>794</v>
      </c>
      <c r="D37" s="228">
        <v>8</v>
      </c>
      <c r="E37" s="280">
        <v>5</v>
      </c>
      <c r="F37" s="279">
        <f>SUM(B37:E37)</f>
        <v>2192</v>
      </c>
      <c r="G37" s="231">
        <f>F37/$F$9</f>
        <v>0.0030471614967790724</v>
      </c>
      <c r="H37" s="232">
        <v>589</v>
      </c>
      <c r="I37" s="229">
        <v>499</v>
      </c>
      <c r="J37" s="228">
        <v>27</v>
      </c>
      <c r="K37" s="280">
        <v>11</v>
      </c>
      <c r="L37" s="279">
        <f>SUM(H37:K37)</f>
        <v>1126</v>
      </c>
      <c r="M37" s="281">
        <f>IF(ISERROR(F37/L37-1),"         /0",(F37/L37-1))</f>
        <v>0.9467140319715808</v>
      </c>
      <c r="N37" s="232">
        <v>7709</v>
      </c>
      <c r="O37" s="229">
        <v>5969</v>
      </c>
      <c r="P37" s="228">
        <v>36</v>
      </c>
      <c r="Q37" s="280">
        <v>42</v>
      </c>
      <c r="R37" s="279">
        <f>SUM(N37:Q37)</f>
        <v>13756</v>
      </c>
      <c r="S37" s="231">
        <f>R37/$R$9</f>
        <v>0.0021098059196344313</v>
      </c>
      <c r="T37" s="230">
        <v>2654</v>
      </c>
      <c r="U37" s="229">
        <v>2378</v>
      </c>
      <c r="V37" s="228">
        <v>152</v>
      </c>
      <c r="W37" s="280">
        <v>141</v>
      </c>
      <c r="X37" s="279">
        <f>SUM(T37:W37)</f>
        <v>5325</v>
      </c>
      <c r="Y37" s="227">
        <f>IF(ISERROR(R37/X37-1),"         /0",IF(R37/X37&gt;5,"  *  ",(R37/X37-1)))</f>
        <v>1.583286384976526</v>
      </c>
    </row>
    <row r="38" spans="1:25" s="219" customFormat="1" ht="19.5" customHeight="1">
      <c r="A38" s="234" t="s">
        <v>348</v>
      </c>
      <c r="B38" s="232">
        <v>1110</v>
      </c>
      <c r="C38" s="229">
        <v>923</v>
      </c>
      <c r="D38" s="228">
        <v>0</v>
      </c>
      <c r="E38" s="280">
        <v>0</v>
      </c>
      <c r="F38" s="279">
        <f t="shared" si="0"/>
        <v>2033</v>
      </c>
      <c r="G38" s="231">
        <f t="shared" si="1"/>
        <v>0.0028261310779889846</v>
      </c>
      <c r="H38" s="232">
        <v>464</v>
      </c>
      <c r="I38" s="229">
        <v>413</v>
      </c>
      <c r="J38" s="228">
        <v>1</v>
      </c>
      <c r="K38" s="280">
        <v>2</v>
      </c>
      <c r="L38" s="279">
        <f t="shared" si="2"/>
        <v>880</v>
      </c>
      <c r="M38" s="281">
        <f t="shared" si="3"/>
        <v>1.3102272727272726</v>
      </c>
      <c r="N38" s="232">
        <v>8939</v>
      </c>
      <c r="O38" s="229">
        <v>7047</v>
      </c>
      <c r="P38" s="228">
        <v>2</v>
      </c>
      <c r="Q38" s="280">
        <v>6</v>
      </c>
      <c r="R38" s="279">
        <f t="shared" si="4"/>
        <v>15994</v>
      </c>
      <c r="S38" s="231">
        <f t="shared" si="5"/>
        <v>0.0024530558213603586</v>
      </c>
      <c r="T38" s="230">
        <v>2263</v>
      </c>
      <c r="U38" s="229">
        <v>1515</v>
      </c>
      <c r="V38" s="228">
        <v>1</v>
      </c>
      <c r="W38" s="280">
        <v>5</v>
      </c>
      <c r="X38" s="279">
        <f t="shared" si="6"/>
        <v>3784</v>
      </c>
      <c r="Y38" s="227">
        <f t="shared" si="7"/>
        <v>3.2267441860465116</v>
      </c>
    </row>
    <row r="39" spans="1:25" s="219" customFormat="1" ht="19.5" customHeight="1">
      <c r="A39" s="234" t="s">
        <v>349</v>
      </c>
      <c r="B39" s="232">
        <v>260</v>
      </c>
      <c r="C39" s="229">
        <v>203</v>
      </c>
      <c r="D39" s="228">
        <v>0</v>
      </c>
      <c r="E39" s="280">
        <v>0</v>
      </c>
      <c r="F39" s="279">
        <f t="shared" si="0"/>
        <v>463</v>
      </c>
      <c r="G39" s="231">
        <f t="shared" si="1"/>
        <v>0.0006436294584893752</v>
      </c>
      <c r="H39" s="232">
        <v>82</v>
      </c>
      <c r="I39" s="229">
        <v>57</v>
      </c>
      <c r="J39" s="228"/>
      <c r="K39" s="280"/>
      <c r="L39" s="279">
        <f t="shared" si="2"/>
        <v>139</v>
      </c>
      <c r="M39" s="281">
        <f t="shared" si="3"/>
        <v>2.3309352517985613</v>
      </c>
      <c r="N39" s="232">
        <v>1974</v>
      </c>
      <c r="O39" s="229">
        <v>1295</v>
      </c>
      <c r="P39" s="228"/>
      <c r="Q39" s="280"/>
      <c r="R39" s="279">
        <f t="shared" si="4"/>
        <v>3269</v>
      </c>
      <c r="S39" s="231">
        <f t="shared" si="5"/>
        <v>0.0005013779842457805</v>
      </c>
      <c r="T39" s="230">
        <v>485</v>
      </c>
      <c r="U39" s="229">
        <v>238</v>
      </c>
      <c r="V39" s="228">
        <v>1</v>
      </c>
      <c r="W39" s="280">
        <v>1</v>
      </c>
      <c r="X39" s="279">
        <f t="shared" si="6"/>
        <v>725</v>
      </c>
      <c r="Y39" s="227">
        <f t="shared" si="7"/>
        <v>3.5089655172413794</v>
      </c>
    </row>
    <row r="40" spans="1:25" s="219" customFormat="1" ht="19.5" customHeight="1" thickBot="1">
      <c r="A40" s="249" t="s">
        <v>55</v>
      </c>
      <c r="B40" s="246">
        <v>147</v>
      </c>
      <c r="C40" s="244">
        <v>134</v>
      </c>
      <c r="D40" s="245">
        <v>0</v>
      </c>
      <c r="E40" s="292">
        <v>0</v>
      </c>
      <c r="F40" s="293">
        <f>SUM(B40:E40)</f>
        <v>281</v>
      </c>
      <c r="G40" s="247">
        <f>F40/$F$9</f>
        <v>0.00039062608603782816</v>
      </c>
      <c r="H40" s="246">
        <v>98</v>
      </c>
      <c r="I40" s="244">
        <v>61</v>
      </c>
      <c r="J40" s="245"/>
      <c r="K40" s="292"/>
      <c r="L40" s="293">
        <f>SUM(H40:K40)</f>
        <v>159</v>
      </c>
      <c r="M40" s="294">
        <f>IF(ISERROR(F40/L40-1),"         /0",(F40/L40-1))</f>
        <v>0.7672955974842768</v>
      </c>
      <c r="N40" s="246">
        <v>1553</v>
      </c>
      <c r="O40" s="244">
        <v>1041</v>
      </c>
      <c r="P40" s="245">
        <v>343</v>
      </c>
      <c r="Q40" s="292">
        <v>338</v>
      </c>
      <c r="R40" s="293">
        <f>SUM(N40:Q40)</f>
        <v>3275</v>
      </c>
      <c r="S40" s="247">
        <f>R40/$R$9</f>
        <v>0.0005022982252691743</v>
      </c>
      <c r="T40" s="293">
        <v>820</v>
      </c>
      <c r="U40" s="244">
        <v>349</v>
      </c>
      <c r="V40" s="245">
        <v>636</v>
      </c>
      <c r="W40" s="292">
        <v>513</v>
      </c>
      <c r="X40" s="293">
        <f>SUM(T40:W40)</f>
        <v>2318</v>
      </c>
      <c r="Y40" s="243">
        <f>IF(ISERROR(R40/X40-1),"         /0",IF(R40/X40&gt;5,"  *  ",(R40/X40-1)))</f>
        <v>0.41285591026747204</v>
      </c>
    </row>
    <row r="41" spans="1:25" s="282" customFormat="1" ht="19.5" customHeight="1">
      <c r="A41" s="291" t="s">
        <v>56</v>
      </c>
      <c r="B41" s="288">
        <f>SUM(B42:B44)</f>
        <v>7256</v>
      </c>
      <c r="C41" s="287">
        <f>SUM(C42:C44)</f>
        <v>7290</v>
      </c>
      <c r="D41" s="286">
        <f>SUM(D42:D44)</f>
        <v>7</v>
      </c>
      <c r="E41" s="285">
        <f>SUM(E42:E44)</f>
        <v>5</v>
      </c>
      <c r="F41" s="284">
        <f t="shared" si="0"/>
        <v>14558</v>
      </c>
      <c r="G41" s="289">
        <f t="shared" si="1"/>
        <v>0.02023748953928364</v>
      </c>
      <c r="H41" s="288">
        <f>SUM(H42:H44)</f>
        <v>6069</v>
      </c>
      <c r="I41" s="287">
        <f>SUM(I42:I44)</f>
        <v>5873</v>
      </c>
      <c r="J41" s="286">
        <f>SUM(J42:J44)</f>
        <v>6</v>
      </c>
      <c r="K41" s="285">
        <f>SUM(K42:K44)</f>
        <v>10</v>
      </c>
      <c r="L41" s="284">
        <f t="shared" si="2"/>
        <v>11958</v>
      </c>
      <c r="M41" s="290">
        <f t="shared" si="3"/>
        <v>0.21742766348887765</v>
      </c>
      <c r="N41" s="288">
        <f>SUM(N42:N44)</f>
        <v>66358</v>
      </c>
      <c r="O41" s="287">
        <f>SUM(O42:O44)</f>
        <v>66218</v>
      </c>
      <c r="P41" s="286">
        <f>SUM(P42:P44)</f>
        <v>624</v>
      </c>
      <c r="Q41" s="285">
        <f>SUM(Q42:Q44)</f>
        <v>718</v>
      </c>
      <c r="R41" s="284">
        <f t="shared" si="4"/>
        <v>133918</v>
      </c>
      <c r="S41" s="289">
        <f t="shared" si="5"/>
        <v>0.020539472895144212</v>
      </c>
      <c r="T41" s="288">
        <f>SUM(T42:T44)</f>
        <v>55621</v>
      </c>
      <c r="U41" s="287">
        <f>SUM(U42:U44)</f>
        <v>53466</v>
      </c>
      <c r="V41" s="286">
        <f>SUM(V42:V44)</f>
        <v>482</v>
      </c>
      <c r="W41" s="285">
        <f>SUM(W42:W44)</f>
        <v>443</v>
      </c>
      <c r="X41" s="284">
        <f t="shared" si="6"/>
        <v>110012</v>
      </c>
      <c r="Y41" s="283">
        <f t="shared" si="7"/>
        <v>0.21730356688361274</v>
      </c>
    </row>
    <row r="42" spans="1:25" ht="19.5" customHeight="1">
      <c r="A42" s="234" t="s">
        <v>350</v>
      </c>
      <c r="B42" s="232">
        <v>4306</v>
      </c>
      <c r="C42" s="229">
        <v>4475</v>
      </c>
      <c r="D42" s="228">
        <v>7</v>
      </c>
      <c r="E42" s="280">
        <v>0</v>
      </c>
      <c r="F42" s="279">
        <f t="shared" si="0"/>
        <v>8788</v>
      </c>
      <c r="G42" s="231">
        <f t="shared" si="1"/>
        <v>0.012216448555517559</v>
      </c>
      <c r="H42" s="232">
        <v>4258</v>
      </c>
      <c r="I42" s="229">
        <v>4351</v>
      </c>
      <c r="J42" s="228">
        <v>6</v>
      </c>
      <c r="K42" s="280">
        <v>10</v>
      </c>
      <c r="L42" s="279">
        <f t="shared" si="2"/>
        <v>8625</v>
      </c>
      <c r="M42" s="281">
        <f t="shared" si="3"/>
        <v>0.018898550724637753</v>
      </c>
      <c r="N42" s="232">
        <v>45772</v>
      </c>
      <c r="O42" s="229">
        <v>44281</v>
      </c>
      <c r="P42" s="228">
        <v>457</v>
      </c>
      <c r="Q42" s="280">
        <v>446</v>
      </c>
      <c r="R42" s="279">
        <f t="shared" si="4"/>
        <v>90956</v>
      </c>
      <c r="S42" s="231">
        <f t="shared" si="5"/>
        <v>0.013950240420636037</v>
      </c>
      <c r="T42" s="230">
        <v>41630</v>
      </c>
      <c r="U42" s="229">
        <v>40819</v>
      </c>
      <c r="V42" s="228">
        <v>476</v>
      </c>
      <c r="W42" s="280">
        <v>434</v>
      </c>
      <c r="X42" s="279">
        <f t="shared" si="6"/>
        <v>83359</v>
      </c>
      <c r="Y42" s="227">
        <f t="shared" si="7"/>
        <v>0.09113593013351884</v>
      </c>
    </row>
    <row r="43" spans="1:25" ht="19.5" customHeight="1">
      <c r="A43" s="234" t="s">
        <v>351</v>
      </c>
      <c r="B43" s="232">
        <v>2903</v>
      </c>
      <c r="C43" s="229">
        <v>2614</v>
      </c>
      <c r="D43" s="228">
        <v>0</v>
      </c>
      <c r="E43" s="280">
        <v>0</v>
      </c>
      <c r="F43" s="279">
        <f t="shared" si="0"/>
        <v>5517</v>
      </c>
      <c r="G43" s="231">
        <f t="shared" si="1"/>
        <v>0.007669338493490029</v>
      </c>
      <c r="H43" s="232">
        <v>1751</v>
      </c>
      <c r="I43" s="229">
        <v>1475</v>
      </c>
      <c r="J43" s="228"/>
      <c r="K43" s="280"/>
      <c r="L43" s="279">
        <f t="shared" si="2"/>
        <v>3226</v>
      </c>
      <c r="M43" s="281">
        <f t="shared" si="3"/>
        <v>0.7101673899566026</v>
      </c>
      <c r="N43" s="232">
        <v>20144</v>
      </c>
      <c r="O43" s="229">
        <v>20702</v>
      </c>
      <c r="P43" s="228">
        <v>164</v>
      </c>
      <c r="Q43" s="280">
        <v>264</v>
      </c>
      <c r="R43" s="279">
        <f t="shared" si="4"/>
        <v>41274</v>
      </c>
      <c r="S43" s="231">
        <f t="shared" si="5"/>
        <v>0.006330337999926688</v>
      </c>
      <c r="T43" s="230">
        <v>13355</v>
      </c>
      <c r="U43" s="229">
        <v>12215</v>
      </c>
      <c r="V43" s="228">
        <v>0</v>
      </c>
      <c r="W43" s="280">
        <v>3</v>
      </c>
      <c r="X43" s="279">
        <f t="shared" si="6"/>
        <v>25573</v>
      </c>
      <c r="Y43" s="227">
        <f t="shared" si="7"/>
        <v>0.6139678567238884</v>
      </c>
    </row>
    <row r="44" spans="1:25" ht="19.5" customHeight="1" thickBot="1">
      <c r="A44" s="234" t="s">
        <v>55</v>
      </c>
      <c r="B44" s="232">
        <v>47</v>
      </c>
      <c r="C44" s="229">
        <v>201</v>
      </c>
      <c r="D44" s="228">
        <v>0</v>
      </c>
      <c r="E44" s="280">
        <v>5</v>
      </c>
      <c r="F44" s="279">
        <f t="shared" si="0"/>
        <v>253</v>
      </c>
      <c r="G44" s="231">
        <f t="shared" si="1"/>
        <v>0.0003517024902760517</v>
      </c>
      <c r="H44" s="232">
        <v>60</v>
      </c>
      <c r="I44" s="229">
        <v>47</v>
      </c>
      <c r="J44" s="228"/>
      <c r="K44" s="280"/>
      <c r="L44" s="279">
        <f t="shared" si="2"/>
        <v>107</v>
      </c>
      <c r="M44" s="281">
        <f t="shared" si="3"/>
        <v>1.3644859813084111</v>
      </c>
      <c r="N44" s="232">
        <v>442</v>
      </c>
      <c r="O44" s="229">
        <v>1235</v>
      </c>
      <c r="P44" s="228">
        <v>3</v>
      </c>
      <c r="Q44" s="280">
        <v>8</v>
      </c>
      <c r="R44" s="279">
        <f t="shared" si="4"/>
        <v>1688</v>
      </c>
      <c r="S44" s="231">
        <f t="shared" si="5"/>
        <v>0.0002588944745814859</v>
      </c>
      <c r="T44" s="230">
        <v>636</v>
      </c>
      <c r="U44" s="229">
        <v>432</v>
      </c>
      <c r="V44" s="228">
        <v>6</v>
      </c>
      <c r="W44" s="280">
        <v>6</v>
      </c>
      <c r="X44" s="279">
        <f t="shared" si="6"/>
        <v>1080</v>
      </c>
      <c r="Y44" s="227">
        <f t="shared" si="7"/>
        <v>0.5629629629629629</v>
      </c>
    </row>
    <row r="45" spans="1:25" s="219" customFormat="1" ht="19.5" customHeight="1" thickBot="1">
      <c r="A45" s="278" t="s">
        <v>55</v>
      </c>
      <c r="B45" s="275">
        <v>1462</v>
      </c>
      <c r="C45" s="274">
        <v>269</v>
      </c>
      <c r="D45" s="273">
        <v>0</v>
      </c>
      <c r="E45" s="272">
        <v>0</v>
      </c>
      <c r="F45" s="271">
        <f t="shared" si="0"/>
        <v>1731</v>
      </c>
      <c r="G45" s="276">
        <f t="shared" si="1"/>
        <v>0.002406312295129824</v>
      </c>
      <c r="H45" s="275">
        <v>1163</v>
      </c>
      <c r="I45" s="274">
        <v>299</v>
      </c>
      <c r="J45" s="273">
        <v>0</v>
      </c>
      <c r="K45" s="272">
        <v>5</v>
      </c>
      <c r="L45" s="271">
        <f t="shared" si="2"/>
        <v>1467</v>
      </c>
      <c r="M45" s="277">
        <f t="shared" si="3"/>
        <v>0.1799591002044989</v>
      </c>
      <c r="N45" s="275">
        <v>11839</v>
      </c>
      <c r="O45" s="274">
        <v>2385</v>
      </c>
      <c r="P45" s="273">
        <v>22</v>
      </c>
      <c r="Q45" s="272">
        <v>15</v>
      </c>
      <c r="R45" s="271">
        <f t="shared" si="4"/>
        <v>14261</v>
      </c>
      <c r="S45" s="276">
        <f t="shared" si="5"/>
        <v>0.0021872595391034186</v>
      </c>
      <c r="T45" s="275">
        <v>9389</v>
      </c>
      <c r="U45" s="274">
        <v>1218</v>
      </c>
      <c r="V45" s="273">
        <v>5073</v>
      </c>
      <c r="W45" s="272">
        <v>4312</v>
      </c>
      <c r="X45" s="271">
        <f t="shared" si="6"/>
        <v>19992</v>
      </c>
      <c r="Y45" s="270">
        <f t="shared" si="7"/>
        <v>-0.28666466586634654</v>
      </c>
    </row>
    <row r="46" ht="15" thickTop="1">
      <c r="A46" s="94" t="s">
        <v>42</v>
      </c>
    </row>
    <row r="47" ht="15">
      <c r="A47" s="94" t="s">
        <v>54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6:Y65536 M46:M65536 Y3 M3">
    <cfRule type="cellIs" priority="3" dxfId="95" operator="lessThan" stopIfTrue="1">
      <formula>0</formula>
    </cfRule>
  </conditionalFormatting>
  <conditionalFormatting sqref="M9:M45 Y9:Y45">
    <cfRule type="cellIs" priority="4" dxfId="96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0" zoomScaleNormal="80" zoomScalePageLayoutView="0" workbookViewId="0" topLeftCell="A37">
      <selection activeCell="A63" sqref="A63"/>
    </sheetView>
  </sheetViews>
  <sheetFormatPr defaultColWidth="8.00390625" defaultRowHeight="15"/>
  <cols>
    <col min="1" max="1" width="25.8515625" style="127" customWidth="1"/>
    <col min="2" max="2" width="10.57421875" style="127" bestFit="1" customWidth="1"/>
    <col min="3" max="3" width="10.7109375" style="127" bestFit="1" customWidth="1"/>
    <col min="4" max="4" width="8.57421875" style="127" bestFit="1" customWidth="1"/>
    <col min="5" max="5" width="10.7109375" style="127" bestFit="1" customWidth="1"/>
    <col min="6" max="6" width="10.57421875" style="127" bestFit="1" customWidth="1"/>
    <col min="7" max="7" width="9.7109375" style="127" customWidth="1"/>
    <col min="8" max="8" width="10.57421875" style="127" bestFit="1" customWidth="1"/>
    <col min="9" max="9" width="10.7109375" style="127" bestFit="1" customWidth="1"/>
    <col min="10" max="10" width="8.57421875" style="127" customWidth="1"/>
    <col min="11" max="11" width="10.7109375" style="127" bestFit="1" customWidth="1"/>
    <col min="12" max="12" width="10.57421875" style="127" bestFit="1" customWidth="1"/>
    <col min="13" max="13" width="10.8515625" style="127" bestFit="1" customWidth="1"/>
    <col min="14" max="14" width="11.57421875" style="127" customWidth="1"/>
    <col min="15" max="15" width="11.28125" style="127" customWidth="1"/>
    <col min="16" max="16" width="9.00390625" style="127" customWidth="1"/>
    <col min="17" max="17" width="10.8515625" style="127" customWidth="1"/>
    <col min="18" max="18" width="12.7109375" style="127" bestFit="1" customWidth="1"/>
    <col min="19" max="19" width="9.8515625" style="127" bestFit="1" customWidth="1"/>
    <col min="20" max="21" width="11.140625" style="127" bestFit="1" customWidth="1"/>
    <col min="22" max="23" width="10.28125" style="127" customWidth="1"/>
    <col min="24" max="24" width="12.7109375" style="127" bestFit="1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628" t="s">
        <v>68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69" customFormat="1" ht="15.75" customHeight="1" thickBot="1" thickTop="1">
      <c r="A5" s="650" t="s">
        <v>67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7" customFormat="1" ht="26.25" customHeight="1">
      <c r="A6" s="651"/>
      <c r="B6" s="634" t="s">
        <v>152</v>
      </c>
      <c r="C6" s="635"/>
      <c r="D6" s="635"/>
      <c r="E6" s="635"/>
      <c r="F6" s="635"/>
      <c r="G6" s="631" t="s">
        <v>34</v>
      </c>
      <c r="H6" s="634" t="s">
        <v>153</v>
      </c>
      <c r="I6" s="635"/>
      <c r="J6" s="635"/>
      <c r="K6" s="635"/>
      <c r="L6" s="635"/>
      <c r="M6" s="642" t="s">
        <v>33</v>
      </c>
      <c r="N6" s="634" t="s">
        <v>154</v>
      </c>
      <c r="O6" s="635"/>
      <c r="P6" s="635"/>
      <c r="Q6" s="635"/>
      <c r="R6" s="635"/>
      <c r="S6" s="631" t="s">
        <v>34</v>
      </c>
      <c r="T6" s="634" t="s">
        <v>155</v>
      </c>
      <c r="U6" s="635"/>
      <c r="V6" s="635"/>
      <c r="W6" s="635"/>
      <c r="X6" s="635"/>
      <c r="Y6" s="636" t="s">
        <v>33</v>
      </c>
    </row>
    <row r="7" spans="1:25" s="167" customFormat="1" ht="26.25" customHeight="1">
      <c r="A7" s="652"/>
      <c r="B7" s="623" t="s">
        <v>22</v>
      </c>
      <c r="C7" s="624"/>
      <c r="D7" s="625" t="s">
        <v>21</v>
      </c>
      <c r="E7" s="624"/>
      <c r="F7" s="626" t="s">
        <v>17</v>
      </c>
      <c r="G7" s="632"/>
      <c r="H7" s="623" t="s">
        <v>22</v>
      </c>
      <c r="I7" s="624"/>
      <c r="J7" s="625" t="s">
        <v>21</v>
      </c>
      <c r="K7" s="624"/>
      <c r="L7" s="626" t="s">
        <v>17</v>
      </c>
      <c r="M7" s="643"/>
      <c r="N7" s="623" t="s">
        <v>22</v>
      </c>
      <c r="O7" s="624"/>
      <c r="P7" s="625" t="s">
        <v>21</v>
      </c>
      <c r="Q7" s="624"/>
      <c r="R7" s="626" t="s">
        <v>17</v>
      </c>
      <c r="S7" s="632"/>
      <c r="T7" s="623" t="s">
        <v>22</v>
      </c>
      <c r="U7" s="624"/>
      <c r="V7" s="625" t="s">
        <v>21</v>
      </c>
      <c r="W7" s="624"/>
      <c r="X7" s="626" t="s">
        <v>17</v>
      </c>
      <c r="Y7" s="637"/>
    </row>
    <row r="8" spans="1:25" s="265" customFormat="1" ht="15" thickBot="1">
      <c r="A8" s="653"/>
      <c r="B8" s="268" t="s">
        <v>19</v>
      </c>
      <c r="C8" s="266" t="s">
        <v>18</v>
      </c>
      <c r="D8" s="267" t="s">
        <v>19</v>
      </c>
      <c r="E8" s="266" t="s">
        <v>18</v>
      </c>
      <c r="F8" s="627"/>
      <c r="G8" s="633"/>
      <c r="H8" s="268" t="s">
        <v>19</v>
      </c>
      <c r="I8" s="266" t="s">
        <v>18</v>
      </c>
      <c r="J8" s="267" t="s">
        <v>19</v>
      </c>
      <c r="K8" s="266" t="s">
        <v>18</v>
      </c>
      <c r="L8" s="627"/>
      <c r="M8" s="644"/>
      <c r="N8" s="268" t="s">
        <v>19</v>
      </c>
      <c r="O8" s="266" t="s">
        <v>18</v>
      </c>
      <c r="P8" s="267" t="s">
        <v>19</v>
      </c>
      <c r="Q8" s="266" t="s">
        <v>18</v>
      </c>
      <c r="R8" s="627"/>
      <c r="S8" s="633"/>
      <c r="T8" s="268" t="s">
        <v>19</v>
      </c>
      <c r="U8" s="266" t="s">
        <v>18</v>
      </c>
      <c r="V8" s="267" t="s">
        <v>19</v>
      </c>
      <c r="W8" s="266" t="s">
        <v>18</v>
      </c>
      <c r="X8" s="627"/>
      <c r="Y8" s="638"/>
    </row>
    <row r="9" spans="1:25" s="156" customFormat="1" ht="18" customHeight="1" thickBot="1" thickTop="1">
      <c r="A9" s="308" t="s">
        <v>24</v>
      </c>
      <c r="B9" s="427">
        <f>B10+B22+B35+B44+B53+B61</f>
        <v>370676</v>
      </c>
      <c r="C9" s="428">
        <f>C10+C22+C35+C44+C53+C61</f>
        <v>341824</v>
      </c>
      <c r="D9" s="429">
        <f>D10+D22+D35+D44+D53+D61</f>
        <v>3643</v>
      </c>
      <c r="E9" s="428">
        <f>E10+E22+E35+E44+E53+E61</f>
        <v>3215</v>
      </c>
      <c r="F9" s="429">
        <f aca="true" t="shared" si="0" ref="F9:F37">SUM(B9:E9)</f>
        <v>719358</v>
      </c>
      <c r="G9" s="430">
        <f aca="true" t="shared" si="1" ref="G9:G37">F9/$F$9</f>
        <v>1</v>
      </c>
      <c r="H9" s="427">
        <f>H10+H22+H35+H44+H53+H61</f>
        <v>325831</v>
      </c>
      <c r="I9" s="428">
        <f>I10+I22+I35+I44+I53+I61</f>
        <v>299764</v>
      </c>
      <c r="J9" s="429">
        <f>J10+J22+J35+J44+J53+J61</f>
        <v>1457</v>
      </c>
      <c r="K9" s="428">
        <f>K10+K22+K35+K44+K53+K61</f>
        <v>1247</v>
      </c>
      <c r="L9" s="429">
        <f aca="true" t="shared" si="2" ref="L9:L37">SUM(H9:K9)</f>
        <v>628299</v>
      </c>
      <c r="M9" s="431">
        <f aca="true" t="shared" si="3" ref="M9:M37">IF(ISERROR(F9/L9-1),"         /0",(F9/L9-1))</f>
        <v>0.14492940463059778</v>
      </c>
      <c r="N9" s="427">
        <f>N10+N22+N35+N44+N53+N61</f>
        <v>3273570</v>
      </c>
      <c r="O9" s="428">
        <f>O10+O22+O35+O44+O53+O61</f>
        <v>3173684</v>
      </c>
      <c r="P9" s="429">
        <f>P10+P22+P35+P44+P53+P61</f>
        <v>36074</v>
      </c>
      <c r="Q9" s="428">
        <f>Q10+Q22+Q35+Q44+Q53+Q61</f>
        <v>36703</v>
      </c>
      <c r="R9" s="429">
        <f aca="true" t="shared" si="4" ref="R9:R37">SUM(N9:Q9)</f>
        <v>6520031</v>
      </c>
      <c r="S9" s="430">
        <f aca="true" t="shared" si="5" ref="S9:S37">R9/$R$9</f>
        <v>1</v>
      </c>
      <c r="T9" s="427">
        <f>T10+T22+T35+T44+T53+T61</f>
        <v>2895866</v>
      </c>
      <c r="U9" s="428">
        <f>U10+U22+U35+U44+U53+U61</f>
        <v>2782440</v>
      </c>
      <c r="V9" s="429">
        <f>V10+V22+V35+V44+V53+V61</f>
        <v>21485</v>
      </c>
      <c r="W9" s="428">
        <f>W10+W22+W35+W44+W53+W61</f>
        <v>19416</v>
      </c>
      <c r="X9" s="429">
        <f aca="true" t="shared" si="6" ref="X9:X37">SUM(T9:W9)</f>
        <v>5719207</v>
      </c>
      <c r="Y9" s="431">
        <f>IF(ISERROR(R9/X9-1),"         /0",(R9/X9-1))</f>
        <v>0.14002360816805548</v>
      </c>
    </row>
    <row r="10" spans="1:25" s="282" customFormat="1" ht="19.5" customHeight="1">
      <c r="A10" s="291" t="s">
        <v>60</v>
      </c>
      <c r="B10" s="288">
        <f>SUM(B11:B21)</f>
        <v>108914</v>
      </c>
      <c r="C10" s="287">
        <f>SUM(C11:C21)</f>
        <v>97572</v>
      </c>
      <c r="D10" s="286">
        <f>SUM(D11:D21)</f>
        <v>85</v>
      </c>
      <c r="E10" s="287">
        <f>SUM(E11:E21)</f>
        <v>1</v>
      </c>
      <c r="F10" s="286">
        <f t="shared" si="0"/>
        <v>206572</v>
      </c>
      <c r="G10" s="289">
        <f t="shared" si="1"/>
        <v>0.28716160798934603</v>
      </c>
      <c r="H10" s="288">
        <f>SUM(H11:H21)</f>
        <v>99792</v>
      </c>
      <c r="I10" s="287">
        <f>SUM(I11:I21)</f>
        <v>90270</v>
      </c>
      <c r="J10" s="286">
        <f>SUM(J11:J21)</f>
        <v>28</v>
      </c>
      <c r="K10" s="287">
        <f>SUM(K11:K21)</f>
        <v>21</v>
      </c>
      <c r="L10" s="286">
        <f t="shared" si="2"/>
        <v>190111</v>
      </c>
      <c r="M10" s="290">
        <f t="shared" si="3"/>
        <v>0.08658625750219606</v>
      </c>
      <c r="N10" s="288">
        <f>SUM(N11:N21)</f>
        <v>1045969</v>
      </c>
      <c r="O10" s="287">
        <f>SUM(O11:O21)</f>
        <v>1032831</v>
      </c>
      <c r="P10" s="286">
        <f>SUM(P11:P21)</f>
        <v>769</v>
      </c>
      <c r="Q10" s="287">
        <f>SUM(Q11:Q21)</f>
        <v>974</v>
      </c>
      <c r="R10" s="286">
        <f t="shared" si="4"/>
        <v>2080543</v>
      </c>
      <c r="S10" s="289">
        <f t="shared" si="5"/>
        <v>0.31910016992250495</v>
      </c>
      <c r="T10" s="288">
        <f>SUM(T11:T21)</f>
        <v>906691</v>
      </c>
      <c r="U10" s="287">
        <f>SUM(U11:U21)</f>
        <v>891846</v>
      </c>
      <c r="V10" s="286">
        <f>SUM(V11:V21)</f>
        <v>2196</v>
      </c>
      <c r="W10" s="287">
        <f>SUM(W11:W21)</f>
        <v>1606</v>
      </c>
      <c r="X10" s="286">
        <f t="shared" si="6"/>
        <v>1802339</v>
      </c>
      <c r="Y10" s="283">
        <f aca="true" t="shared" si="7" ref="Y10:Y37">IF(ISERROR(R10/X10-1),"         /0",IF(R10/X10&gt;5,"  *  ",(R10/X10-1)))</f>
        <v>0.1543571991728525</v>
      </c>
    </row>
    <row r="11" spans="1:25" ht="19.5" customHeight="1">
      <c r="A11" s="234" t="s">
        <v>156</v>
      </c>
      <c r="B11" s="232">
        <v>40089</v>
      </c>
      <c r="C11" s="229">
        <v>36594</v>
      </c>
      <c r="D11" s="228">
        <v>85</v>
      </c>
      <c r="E11" s="229">
        <v>0</v>
      </c>
      <c r="F11" s="228">
        <f t="shared" si="0"/>
        <v>76768</v>
      </c>
      <c r="G11" s="231">
        <f t="shared" si="1"/>
        <v>0.10671737855143058</v>
      </c>
      <c r="H11" s="232">
        <v>36575</v>
      </c>
      <c r="I11" s="229">
        <v>32431</v>
      </c>
      <c r="J11" s="228">
        <v>15</v>
      </c>
      <c r="K11" s="229">
        <v>13</v>
      </c>
      <c r="L11" s="228">
        <f t="shared" si="2"/>
        <v>69034</v>
      </c>
      <c r="M11" s="233">
        <f t="shared" si="3"/>
        <v>0.11203175246979757</v>
      </c>
      <c r="N11" s="232">
        <v>392354</v>
      </c>
      <c r="O11" s="229">
        <v>383887</v>
      </c>
      <c r="P11" s="228">
        <v>686</v>
      </c>
      <c r="Q11" s="229">
        <v>903</v>
      </c>
      <c r="R11" s="228">
        <f t="shared" si="4"/>
        <v>777830</v>
      </c>
      <c r="S11" s="231">
        <f t="shared" si="5"/>
        <v>0.11929851253774713</v>
      </c>
      <c r="T11" s="232">
        <v>345723</v>
      </c>
      <c r="U11" s="229">
        <v>331620</v>
      </c>
      <c r="V11" s="228">
        <v>2095</v>
      </c>
      <c r="W11" s="229">
        <v>1537</v>
      </c>
      <c r="X11" s="228">
        <f t="shared" si="6"/>
        <v>680975</v>
      </c>
      <c r="Y11" s="227">
        <f t="shared" si="7"/>
        <v>0.14222989096516025</v>
      </c>
    </row>
    <row r="12" spans="1:25" ht="19.5" customHeight="1">
      <c r="A12" s="234" t="s">
        <v>178</v>
      </c>
      <c r="B12" s="232">
        <v>14699</v>
      </c>
      <c r="C12" s="229">
        <v>14303</v>
      </c>
      <c r="D12" s="228">
        <v>0</v>
      </c>
      <c r="E12" s="229">
        <v>0</v>
      </c>
      <c r="F12" s="228">
        <f t="shared" si="0"/>
        <v>29002</v>
      </c>
      <c r="G12" s="231">
        <f t="shared" si="1"/>
        <v>0.04031650443868005</v>
      </c>
      <c r="H12" s="232">
        <v>17319</v>
      </c>
      <c r="I12" s="229">
        <v>16029</v>
      </c>
      <c r="J12" s="228"/>
      <c r="K12" s="229"/>
      <c r="L12" s="228">
        <f t="shared" si="2"/>
        <v>33348</v>
      </c>
      <c r="M12" s="233">
        <f t="shared" si="3"/>
        <v>-0.1303226580304666</v>
      </c>
      <c r="N12" s="232">
        <v>177494</v>
      </c>
      <c r="O12" s="229">
        <v>185588</v>
      </c>
      <c r="P12" s="228"/>
      <c r="Q12" s="229"/>
      <c r="R12" s="228">
        <f t="shared" si="4"/>
        <v>363082</v>
      </c>
      <c r="S12" s="231">
        <f t="shared" si="5"/>
        <v>0.0556871585426511</v>
      </c>
      <c r="T12" s="232">
        <v>177476</v>
      </c>
      <c r="U12" s="229">
        <v>182289</v>
      </c>
      <c r="V12" s="228"/>
      <c r="W12" s="229"/>
      <c r="X12" s="228">
        <f t="shared" si="6"/>
        <v>359765</v>
      </c>
      <c r="Y12" s="227">
        <f t="shared" si="7"/>
        <v>0.009219907439578678</v>
      </c>
    </row>
    <row r="13" spans="1:25" ht="19.5" customHeight="1">
      <c r="A13" s="234" t="s">
        <v>180</v>
      </c>
      <c r="B13" s="232">
        <v>13560</v>
      </c>
      <c r="C13" s="229">
        <v>11291</v>
      </c>
      <c r="D13" s="228">
        <v>0</v>
      </c>
      <c r="E13" s="229">
        <v>0</v>
      </c>
      <c r="F13" s="228">
        <f>SUM(B13:E13)</f>
        <v>24851</v>
      </c>
      <c r="G13" s="231">
        <f>F13/$F$9</f>
        <v>0.03454608136699668</v>
      </c>
      <c r="H13" s="232">
        <v>8255</v>
      </c>
      <c r="I13" s="229">
        <v>7414</v>
      </c>
      <c r="J13" s="228"/>
      <c r="K13" s="229"/>
      <c r="L13" s="228">
        <f>SUM(H13:K13)</f>
        <v>15669</v>
      </c>
      <c r="M13" s="233">
        <f>IF(ISERROR(F13/L13-1),"         /0",(F13/L13-1))</f>
        <v>0.5859978301104092</v>
      </c>
      <c r="N13" s="232">
        <v>106939</v>
      </c>
      <c r="O13" s="229">
        <v>102758</v>
      </c>
      <c r="P13" s="228"/>
      <c r="Q13" s="229"/>
      <c r="R13" s="228">
        <f>SUM(N13:Q13)</f>
        <v>209697</v>
      </c>
      <c r="S13" s="231">
        <f>R13/$R$9</f>
        <v>0.03216196364710536</v>
      </c>
      <c r="T13" s="232">
        <v>56287</v>
      </c>
      <c r="U13" s="229">
        <v>54561</v>
      </c>
      <c r="V13" s="228"/>
      <c r="W13" s="229"/>
      <c r="X13" s="228">
        <f>SUM(T13:W13)</f>
        <v>110848</v>
      </c>
      <c r="Y13" s="227">
        <f>IF(ISERROR(R13/X13-1),"         /0",IF(R13/X13&gt;5,"  *  ",(R13/X13-1)))</f>
        <v>0.8917526703233256</v>
      </c>
    </row>
    <row r="14" spans="1:25" ht="19.5" customHeight="1">
      <c r="A14" s="234" t="s">
        <v>182</v>
      </c>
      <c r="B14" s="232">
        <v>9535</v>
      </c>
      <c r="C14" s="229">
        <v>9361</v>
      </c>
      <c r="D14" s="228">
        <v>0</v>
      </c>
      <c r="E14" s="229">
        <v>0</v>
      </c>
      <c r="F14" s="228">
        <f t="shared" si="0"/>
        <v>18896</v>
      </c>
      <c r="G14" s="231">
        <f t="shared" si="1"/>
        <v>0.026267866625518867</v>
      </c>
      <c r="H14" s="232">
        <v>9235</v>
      </c>
      <c r="I14" s="229">
        <v>9089</v>
      </c>
      <c r="J14" s="228"/>
      <c r="K14" s="229"/>
      <c r="L14" s="228">
        <f t="shared" si="2"/>
        <v>18324</v>
      </c>
      <c r="M14" s="233">
        <f t="shared" si="3"/>
        <v>0.031215891726697143</v>
      </c>
      <c r="N14" s="232">
        <v>90425</v>
      </c>
      <c r="O14" s="229">
        <v>94800</v>
      </c>
      <c r="P14" s="228"/>
      <c r="Q14" s="229"/>
      <c r="R14" s="228">
        <f t="shared" si="4"/>
        <v>185225</v>
      </c>
      <c r="S14" s="231">
        <f t="shared" si="5"/>
        <v>0.028408607259689408</v>
      </c>
      <c r="T14" s="232">
        <v>67851</v>
      </c>
      <c r="U14" s="229">
        <v>71347</v>
      </c>
      <c r="V14" s="228"/>
      <c r="W14" s="229"/>
      <c r="X14" s="228">
        <f t="shared" si="6"/>
        <v>139198</v>
      </c>
      <c r="Y14" s="227">
        <f t="shared" si="7"/>
        <v>0.33065848647250684</v>
      </c>
    </row>
    <row r="15" spans="1:25" ht="19.5" customHeight="1">
      <c r="A15" s="234" t="s">
        <v>184</v>
      </c>
      <c r="B15" s="232">
        <v>10000</v>
      </c>
      <c r="C15" s="229">
        <v>8286</v>
      </c>
      <c r="D15" s="228">
        <v>0</v>
      </c>
      <c r="E15" s="229">
        <v>0</v>
      </c>
      <c r="F15" s="228">
        <f>SUM(B15:E15)</f>
        <v>18286</v>
      </c>
      <c r="G15" s="231">
        <f>F15/$F$9</f>
        <v>0.025419888289280164</v>
      </c>
      <c r="H15" s="232">
        <v>12371</v>
      </c>
      <c r="I15" s="229">
        <v>11335</v>
      </c>
      <c r="J15" s="228"/>
      <c r="K15" s="229"/>
      <c r="L15" s="228">
        <f>SUM(H15:K15)</f>
        <v>23706</v>
      </c>
      <c r="M15" s="233">
        <f>IF(ISERROR(F15/L15-1),"         /0",(F15/L15-1))</f>
        <v>-0.22863410107145865</v>
      </c>
      <c r="N15" s="232">
        <v>98713</v>
      </c>
      <c r="O15" s="229">
        <v>93191</v>
      </c>
      <c r="P15" s="228"/>
      <c r="Q15" s="229"/>
      <c r="R15" s="228">
        <f>SUM(N15:Q15)</f>
        <v>191904</v>
      </c>
      <c r="S15" s="231">
        <f>R15/$R$9</f>
        <v>0.029432988892230727</v>
      </c>
      <c r="T15" s="232">
        <v>96126</v>
      </c>
      <c r="U15" s="229">
        <v>93350</v>
      </c>
      <c r="V15" s="228"/>
      <c r="W15" s="229"/>
      <c r="X15" s="228">
        <f>SUM(T15:W15)</f>
        <v>189476</v>
      </c>
      <c r="Y15" s="227">
        <f>IF(ISERROR(R15/X15-1),"         /0",IF(R15/X15&gt;5,"  *  ",(R15/X15-1)))</f>
        <v>0.012814287825370974</v>
      </c>
    </row>
    <row r="16" spans="1:25" ht="19.5" customHeight="1">
      <c r="A16" s="234" t="s">
        <v>190</v>
      </c>
      <c r="B16" s="232">
        <v>6256</v>
      </c>
      <c r="C16" s="229">
        <v>6162</v>
      </c>
      <c r="D16" s="228">
        <v>0</v>
      </c>
      <c r="E16" s="229">
        <v>0</v>
      </c>
      <c r="F16" s="228">
        <f>SUM(B16:E16)</f>
        <v>12418</v>
      </c>
      <c r="G16" s="231">
        <f>F16/$F$9</f>
        <v>0.017262614720347867</v>
      </c>
      <c r="H16" s="232">
        <v>6260</v>
      </c>
      <c r="I16" s="229">
        <v>5756</v>
      </c>
      <c r="J16" s="228"/>
      <c r="K16" s="229"/>
      <c r="L16" s="228">
        <f>SUM(H16:K16)</f>
        <v>12016</v>
      </c>
      <c r="M16" s="233">
        <f>IF(ISERROR(F16/L16-1),"         /0",(F16/L16-1))</f>
        <v>0.033455392809587314</v>
      </c>
      <c r="N16" s="232">
        <v>61668</v>
      </c>
      <c r="O16" s="229">
        <v>62930</v>
      </c>
      <c r="P16" s="228"/>
      <c r="Q16" s="229"/>
      <c r="R16" s="228">
        <f>SUM(N16:Q16)</f>
        <v>124598</v>
      </c>
      <c r="S16" s="231">
        <f>R16/$R$9</f>
        <v>0.019110031838805674</v>
      </c>
      <c r="T16" s="232">
        <v>56004</v>
      </c>
      <c r="U16" s="229">
        <v>57712</v>
      </c>
      <c r="V16" s="228"/>
      <c r="W16" s="229"/>
      <c r="X16" s="228">
        <f>SUM(T16:W16)</f>
        <v>113716</v>
      </c>
      <c r="Y16" s="227">
        <f>IF(ISERROR(R16/X16-1),"         /0",IF(R16/X16&gt;5,"  *  ",(R16/X16-1)))</f>
        <v>0.09569453726828248</v>
      </c>
    </row>
    <row r="17" spans="1:25" ht="19.5" customHeight="1">
      <c r="A17" s="234" t="s">
        <v>157</v>
      </c>
      <c r="B17" s="232">
        <v>5841</v>
      </c>
      <c r="C17" s="229">
        <v>4871</v>
      </c>
      <c r="D17" s="228">
        <v>0</v>
      </c>
      <c r="E17" s="229">
        <v>0</v>
      </c>
      <c r="F17" s="228">
        <f>SUM(B17:E17)</f>
        <v>10712</v>
      </c>
      <c r="G17" s="231">
        <f>F17/$F$9</f>
        <v>0.014891055635719628</v>
      </c>
      <c r="H17" s="232">
        <v>3490</v>
      </c>
      <c r="I17" s="229">
        <v>3203</v>
      </c>
      <c r="J17" s="228"/>
      <c r="K17" s="229"/>
      <c r="L17" s="228">
        <f>SUM(H17:K17)</f>
        <v>6693</v>
      </c>
      <c r="M17" s="233">
        <f>IF(ISERROR(F17/L17-1),"         /0",(F17/L17-1))</f>
        <v>0.600478111459734</v>
      </c>
      <c r="N17" s="232">
        <v>44419</v>
      </c>
      <c r="O17" s="229">
        <v>42677</v>
      </c>
      <c r="P17" s="228"/>
      <c r="Q17" s="229"/>
      <c r="R17" s="228">
        <f>SUM(N17:Q17)</f>
        <v>87096</v>
      </c>
      <c r="S17" s="231">
        <f>R17/$R$9</f>
        <v>0.013358218695585957</v>
      </c>
      <c r="T17" s="232">
        <v>23755</v>
      </c>
      <c r="U17" s="229">
        <v>24144</v>
      </c>
      <c r="V17" s="228"/>
      <c r="W17" s="229"/>
      <c r="X17" s="228">
        <f>SUM(T17:W17)</f>
        <v>47899</v>
      </c>
      <c r="Y17" s="227">
        <f>IF(ISERROR(R17/X17-1),"         /0",IF(R17/X17&gt;5,"  *  ",(R17/X17-1)))</f>
        <v>0.8183260610868703</v>
      </c>
    </row>
    <row r="18" spans="1:25" ht="19.5" customHeight="1">
      <c r="A18" s="234" t="s">
        <v>187</v>
      </c>
      <c r="B18" s="232">
        <v>3512</v>
      </c>
      <c r="C18" s="229">
        <v>2592</v>
      </c>
      <c r="D18" s="228">
        <v>0</v>
      </c>
      <c r="E18" s="229">
        <v>0</v>
      </c>
      <c r="F18" s="228">
        <f t="shared" si="0"/>
        <v>6104</v>
      </c>
      <c r="G18" s="231">
        <f t="shared" si="1"/>
        <v>0.008485343876067272</v>
      </c>
      <c r="H18" s="232">
        <v>921</v>
      </c>
      <c r="I18" s="229">
        <v>1169</v>
      </c>
      <c r="J18" s="228"/>
      <c r="K18" s="229"/>
      <c r="L18" s="228">
        <f t="shared" si="2"/>
        <v>2090</v>
      </c>
      <c r="M18" s="233">
        <f t="shared" si="3"/>
        <v>1.9205741626794257</v>
      </c>
      <c r="N18" s="232">
        <v>25207</v>
      </c>
      <c r="O18" s="229">
        <v>23767</v>
      </c>
      <c r="P18" s="228"/>
      <c r="Q18" s="229"/>
      <c r="R18" s="228">
        <f t="shared" si="4"/>
        <v>48974</v>
      </c>
      <c r="S18" s="231">
        <f t="shared" si="5"/>
        <v>0.007511313979948868</v>
      </c>
      <c r="T18" s="232">
        <v>3767</v>
      </c>
      <c r="U18" s="229">
        <v>4459</v>
      </c>
      <c r="V18" s="228"/>
      <c r="W18" s="229"/>
      <c r="X18" s="228">
        <f t="shared" si="6"/>
        <v>8226</v>
      </c>
      <c r="Y18" s="227" t="str">
        <f t="shared" si="7"/>
        <v>  *  </v>
      </c>
    </row>
    <row r="19" spans="1:25" ht="19.5" customHeight="1">
      <c r="A19" s="234" t="s">
        <v>195</v>
      </c>
      <c r="B19" s="232">
        <v>3245</v>
      </c>
      <c r="C19" s="229">
        <v>2366</v>
      </c>
      <c r="D19" s="228">
        <v>0</v>
      </c>
      <c r="E19" s="229">
        <v>0</v>
      </c>
      <c r="F19" s="228">
        <f>SUM(B19:E19)</f>
        <v>5611</v>
      </c>
      <c r="G19" s="231">
        <f>F19/$F$9</f>
        <v>0.007800010564975993</v>
      </c>
      <c r="H19" s="232">
        <v>3588</v>
      </c>
      <c r="I19" s="229">
        <v>2831</v>
      </c>
      <c r="J19" s="228"/>
      <c r="K19" s="229"/>
      <c r="L19" s="228">
        <f>SUM(H19:K19)</f>
        <v>6419</v>
      </c>
      <c r="M19" s="233">
        <f>IF(ISERROR(F19/L19-1),"         /0",(F19/L19-1))</f>
        <v>-0.12587630472036138</v>
      </c>
      <c r="N19" s="232">
        <v>29340</v>
      </c>
      <c r="O19" s="229">
        <v>24886</v>
      </c>
      <c r="P19" s="228"/>
      <c r="Q19" s="229"/>
      <c r="R19" s="228">
        <f>SUM(N19:Q19)</f>
        <v>54226</v>
      </c>
      <c r="S19" s="231">
        <f>R19/$R$9</f>
        <v>0.008316831622426335</v>
      </c>
      <c r="T19" s="232">
        <v>33334</v>
      </c>
      <c r="U19" s="229">
        <v>27653</v>
      </c>
      <c r="V19" s="228"/>
      <c r="W19" s="229"/>
      <c r="X19" s="228">
        <f>SUM(T19:W19)</f>
        <v>60987</v>
      </c>
      <c r="Y19" s="227">
        <f>IF(ISERROR(R19/X19-1),"         /0",IF(R19/X19&gt;5,"  *  ",(R19/X19-1)))</f>
        <v>-0.11085969140964469</v>
      </c>
    </row>
    <row r="20" spans="1:25" ht="19.5" customHeight="1">
      <c r="A20" s="234" t="s">
        <v>183</v>
      </c>
      <c r="B20" s="232">
        <v>1791</v>
      </c>
      <c r="C20" s="229">
        <v>1635</v>
      </c>
      <c r="D20" s="228">
        <v>0</v>
      </c>
      <c r="E20" s="229">
        <v>0</v>
      </c>
      <c r="F20" s="228">
        <f t="shared" si="0"/>
        <v>3426</v>
      </c>
      <c r="G20" s="231">
        <f t="shared" si="1"/>
        <v>0.004762579967137364</v>
      </c>
      <c r="H20" s="232">
        <v>682</v>
      </c>
      <c r="I20" s="229">
        <v>565</v>
      </c>
      <c r="J20" s="228"/>
      <c r="K20" s="229"/>
      <c r="L20" s="228">
        <f t="shared" si="2"/>
        <v>1247</v>
      </c>
      <c r="M20" s="233">
        <f t="shared" si="3"/>
        <v>1.747393744987971</v>
      </c>
      <c r="N20" s="232">
        <v>13800</v>
      </c>
      <c r="O20" s="229">
        <v>14872</v>
      </c>
      <c r="P20" s="228"/>
      <c r="Q20" s="229"/>
      <c r="R20" s="228">
        <f t="shared" si="4"/>
        <v>28672</v>
      </c>
      <c r="S20" s="231">
        <f t="shared" si="5"/>
        <v>0.004397525103791685</v>
      </c>
      <c r="T20" s="232">
        <v>6788</v>
      </c>
      <c r="U20" s="229">
        <v>7079</v>
      </c>
      <c r="V20" s="228"/>
      <c r="W20" s="229"/>
      <c r="X20" s="228">
        <f t="shared" si="6"/>
        <v>13867</v>
      </c>
      <c r="Y20" s="227">
        <f t="shared" si="7"/>
        <v>1.0676426047450782</v>
      </c>
    </row>
    <row r="21" spans="1:25" ht="19.5" customHeight="1" thickBot="1">
      <c r="A21" s="234" t="s">
        <v>167</v>
      </c>
      <c r="B21" s="232">
        <v>386</v>
      </c>
      <c r="C21" s="229">
        <v>111</v>
      </c>
      <c r="D21" s="228">
        <v>0</v>
      </c>
      <c r="E21" s="229">
        <v>1</v>
      </c>
      <c r="F21" s="228">
        <f t="shared" si="0"/>
        <v>498</v>
      </c>
      <c r="G21" s="231">
        <f t="shared" si="1"/>
        <v>0.0006922839531915959</v>
      </c>
      <c r="H21" s="232">
        <v>1096</v>
      </c>
      <c r="I21" s="229">
        <v>448</v>
      </c>
      <c r="J21" s="228">
        <v>13</v>
      </c>
      <c r="K21" s="229">
        <v>8</v>
      </c>
      <c r="L21" s="228">
        <f t="shared" si="2"/>
        <v>1565</v>
      </c>
      <c r="M21" s="233">
        <f t="shared" si="3"/>
        <v>-0.6817891373801916</v>
      </c>
      <c r="N21" s="232">
        <v>5610</v>
      </c>
      <c r="O21" s="229">
        <v>3475</v>
      </c>
      <c r="P21" s="228">
        <v>83</v>
      </c>
      <c r="Q21" s="229">
        <v>71</v>
      </c>
      <c r="R21" s="228">
        <f t="shared" si="4"/>
        <v>9239</v>
      </c>
      <c r="S21" s="231">
        <f t="shared" si="5"/>
        <v>0.001417017802522718</v>
      </c>
      <c r="T21" s="232">
        <v>39580</v>
      </c>
      <c r="U21" s="229">
        <v>37632</v>
      </c>
      <c r="V21" s="228">
        <v>101</v>
      </c>
      <c r="W21" s="229">
        <v>69</v>
      </c>
      <c r="X21" s="228">
        <f t="shared" si="6"/>
        <v>77382</v>
      </c>
      <c r="Y21" s="227">
        <f t="shared" si="7"/>
        <v>-0.880605308728128</v>
      </c>
    </row>
    <row r="22" spans="1:25" s="282" customFormat="1" ht="19.5" customHeight="1">
      <c r="A22" s="291" t="s">
        <v>59</v>
      </c>
      <c r="B22" s="288">
        <f>SUM(B23:B34)</f>
        <v>114141</v>
      </c>
      <c r="C22" s="287">
        <f>SUM(C23:C34)</f>
        <v>111219</v>
      </c>
      <c r="D22" s="286">
        <f>SUM(D23:D34)</f>
        <v>132</v>
      </c>
      <c r="E22" s="287">
        <f>SUM(E23:E34)</f>
        <v>64</v>
      </c>
      <c r="F22" s="286">
        <f t="shared" si="0"/>
        <v>225556</v>
      </c>
      <c r="G22" s="289">
        <f t="shared" si="1"/>
        <v>0.3135518059158305</v>
      </c>
      <c r="H22" s="288">
        <f>SUM(H23:H34)</f>
        <v>92956</v>
      </c>
      <c r="I22" s="287">
        <f>SUM(I23:I34)</f>
        <v>88597</v>
      </c>
      <c r="J22" s="286">
        <f>SUM(J23:J34)</f>
        <v>148</v>
      </c>
      <c r="K22" s="287">
        <f>SUM(K23:K34)</f>
        <v>23</v>
      </c>
      <c r="L22" s="286">
        <f t="shared" si="2"/>
        <v>181724</v>
      </c>
      <c r="M22" s="290">
        <f t="shared" si="3"/>
        <v>0.2412009420880017</v>
      </c>
      <c r="N22" s="288">
        <f>SUM(N23:N34)</f>
        <v>960635</v>
      </c>
      <c r="O22" s="287">
        <f>SUM(O23:O34)</f>
        <v>945825</v>
      </c>
      <c r="P22" s="286">
        <f>SUM(P23:P34)</f>
        <v>806</v>
      </c>
      <c r="Q22" s="287">
        <f>SUM(Q23:Q34)</f>
        <v>642</v>
      </c>
      <c r="R22" s="286">
        <f t="shared" si="4"/>
        <v>1907908</v>
      </c>
      <c r="S22" s="289">
        <f t="shared" si="5"/>
        <v>0.2926225350769038</v>
      </c>
      <c r="T22" s="288">
        <f>SUM(T23:T34)</f>
        <v>801037</v>
      </c>
      <c r="U22" s="287">
        <f>SUM(U23:U34)</f>
        <v>781073</v>
      </c>
      <c r="V22" s="286">
        <f>SUM(V23:V34)</f>
        <v>2457</v>
      </c>
      <c r="W22" s="287">
        <f>SUM(W23:W34)</f>
        <v>2194</v>
      </c>
      <c r="X22" s="286">
        <f t="shared" si="6"/>
        <v>1586761</v>
      </c>
      <c r="Y22" s="283">
        <f t="shared" si="7"/>
        <v>0.20239153848626223</v>
      </c>
    </row>
    <row r="23" spans="1:25" ht="19.5" customHeight="1">
      <c r="A23" s="249" t="s">
        <v>156</v>
      </c>
      <c r="B23" s="246">
        <v>28418</v>
      </c>
      <c r="C23" s="244">
        <v>29023</v>
      </c>
      <c r="D23" s="245">
        <v>20</v>
      </c>
      <c r="E23" s="244">
        <v>0</v>
      </c>
      <c r="F23" s="245">
        <f t="shared" si="0"/>
        <v>57461</v>
      </c>
      <c r="G23" s="247">
        <f t="shared" si="1"/>
        <v>0.07987816914526565</v>
      </c>
      <c r="H23" s="246">
        <v>33435</v>
      </c>
      <c r="I23" s="244">
        <v>31512</v>
      </c>
      <c r="J23" s="245">
        <v>2</v>
      </c>
      <c r="K23" s="244">
        <v>14</v>
      </c>
      <c r="L23" s="245">
        <f t="shared" si="2"/>
        <v>64963</v>
      </c>
      <c r="M23" s="248">
        <f t="shared" si="3"/>
        <v>-0.11548112002216648</v>
      </c>
      <c r="N23" s="246">
        <v>290292</v>
      </c>
      <c r="O23" s="244">
        <v>292235</v>
      </c>
      <c r="P23" s="245">
        <v>369</v>
      </c>
      <c r="Q23" s="244">
        <v>205</v>
      </c>
      <c r="R23" s="245">
        <f t="shared" si="4"/>
        <v>583101</v>
      </c>
      <c r="S23" s="247">
        <f t="shared" si="5"/>
        <v>0.08943224349700178</v>
      </c>
      <c r="T23" s="246">
        <v>312427</v>
      </c>
      <c r="U23" s="244">
        <v>306143</v>
      </c>
      <c r="V23" s="245">
        <v>825</v>
      </c>
      <c r="W23" s="244">
        <v>483</v>
      </c>
      <c r="X23" s="245">
        <f t="shared" si="6"/>
        <v>619878</v>
      </c>
      <c r="Y23" s="243">
        <f t="shared" si="7"/>
        <v>-0.05932941643355627</v>
      </c>
    </row>
    <row r="24" spans="1:25" ht="19.5" customHeight="1">
      <c r="A24" s="249" t="s">
        <v>177</v>
      </c>
      <c r="B24" s="246">
        <v>25961</v>
      </c>
      <c r="C24" s="244">
        <v>25915</v>
      </c>
      <c r="D24" s="245">
        <v>0</v>
      </c>
      <c r="E24" s="244">
        <v>0</v>
      </c>
      <c r="F24" s="245">
        <f t="shared" si="0"/>
        <v>51876</v>
      </c>
      <c r="G24" s="247">
        <f t="shared" si="1"/>
        <v>0.0721143019192113</v>
      </c>
      <c r="H24" s="246">
        <v>20628</v>
      </c>
      <c r="I24" s="244">
        <v>20276</v>
      </c>
      <c r="J24" s="245"/>
      <c r="K24" s="244"/>
      <c r="L24" s="245">
        <f t="shared" si="2"/>
        <v>40904</v>
      </c>
      <c r="M24" s="248">
        <f t="shared" si="3"/>
        <v>0.26823782515157446</v>
      </c>
      <c r="N24" s="246">
        <v>217648</v>
      </c>
      <c r="O24" s="244">
        <v>208934</v>
      </c>
      <c r="P24" s="245"/>
      <c r="Q24" s="244"/>
      <c r="R24" s="245">
        <f t="shared" si="4"/>
        <v>426582</v>
      </c>
      <c r="S24" s="247">
        <f t="shared" si="5"/>
        <v>0.06542637604023661</v>
      </c>
      <c r="T24" s="246">
        <v>163590</v>
      </c>
      <c r="U24" s="244">
        <v>158884</v>
      </c>
      <c r="V24" s="245"/>
      <c r="W24" s="244"/>
      <c r="X24" s="245">
        <f t="shared" si="6"/>
        <v>322474</v>
      </c>
      <c r="Y24" s="243">
        <f t="shared" si="7"/>
        <v>0.32284153141028415</v>
      </c>
    </row>
    <row r="25" spans="1:25" ht="19.5" customHeight="1">
      <c r="A25" s="249" t="s">
        <v>179</v>
      </c>
      <c r="B25" s="246">
        <v>14362</v>
      </c>
      <c r="C25" s="244">
        <v>13402</v>
      </c>
      <c r="D25" s="245">
        <v>67</v>
      </c>
      <c r="E25" s="244">
        <v>0</v>
      </c>
      <c r="F25" s="245">
        <f t="shared" si="0"/>
        <v>27831</v>
      </c>
      <c r="G25" s="247">
        <f t="shared" si="1"/>
        <v>0.03868866405878575</v>
      </c>
      <c r="H25" s="246">
        <v>9677</v>
      </c>
      <c r="I25" s="244">
        <v>9442</v>
      </c>
      <c r="J25" s="245">
        <v>137</v>
      </c>
      <c r="K25" s="244"/>
      <c r="L25" s="245">
        <f t="shared" si="2"/>
        <v>19256</v>
      </c>
      <c r="M25" s="248">
        <f t="shared" si="3"/>
        <v>0.44531574574158705</v>
      </c>
      <c r="N25" s="246">
        <v>113278</v>
      </c>
      <c r="O25" s="244">
        <v>106898</v>
      </c>
      <c r="P25" s="245">
        <v>67</v>
      </c>
      <c r="Q25" s="244">
        <v>68</v>
      </c>
      <c r="R25" s="245">
        <f t="shared" si="4"/>
        <v>220311</v>
      </c>
      <c r="S25" s="247">
        <f t="shared" si="5"/>
        <v>0.03378987001748918</v>
      </c>
      <c r="T25" s="246">
        <v>67245</v>
      </c>
      <c r="U25" s="244">
        <v>67702</v>
      </c>
      <c r="V25" s="245">
        <v>643</v>
      </c>
      <c r="W25" s="244">
        <v>507</v>
      </c>
      <c r="X25" s="245">
        <f t="shared" si="6"/>
        <v>136097</v>
      </c>
      <c r="Y25" s="243">
        <f t="shared" si="7"/>
        <v>0.6187792530327634</v>
      </c>
    </row>
    <row r="26" spans="1:25" ht="19.5" customHeight="1">
      <c r="A26" s="249" t="s">
        <v>181</v>
      </c>
      <c r="B26" s="246">
        <v>11178</v>
      </c>
      <c r="C26" s="244">
        <v>10072</v>
      </c>
      <c r="D26" s="245">
        <v>0</v>
      </c>
      <c r="E26" s="244">
        <v>0</v>
      </c>
      <c r="F26" s="245">
        <f>SUM(B26:E26)</f>
        <v>21250</v>
      </c>
      <c r="G26" s="247">
        <f>F26/$F$9</f>
        <v>0.029540228926348215</v>
      </c>
      <c r="H26" s="246">
        <v>8705</v>
      </c>
      <c r="I26" s="244">
        <v>7385</v>
      </c>
      <c r="J26" s="245"/>
      <c r="K26" s="244"/>
      <c r="L26" s="245">
        <f>SUM(H26:K26)</f>
        <v>16090</v>
      </c>
      <c r="M26" s="248">
        <f>IF(ISERROR(F26/L26-1),"         /0",(F26/L26-1))</f>
        <v>0.32069608452454945</v>
      </c>
      <c r="N26" s="246">
        <v>96765</v>
      </c>
      <c r="O26" s="244">
        <v>89064</v>
      </c>
      <c r="P26" s="245"/>
      <c r="Q26" s="244"/>
      <c r="R26" s="245">
        <f>SUM(N26:Q26)</f>
        <v>185829</v>
      </c>
      <c r="S26" s="247">
        <f>R26/$R$9</f>
        <v>0.028501244856044397</v>
      </c>
      <c r="T26" s="246">
        <v>82852</v>
      </c>
      <c r="U26" s="244">
        <v>73593</v>
      </c>
      <c r="V26" s="245"/>
      <c r="W26" s="244"/>
      <c r="X26" s="245">
        <f>SUM(T26:W26)</f>
        <v>156445</v>
      </c>
      <c r="Y26" s="243">
        <f>IF(ISERROR(R26/X26-1),"         /0",IF(R26/X26&gt;5,"  *  ",(R26/X26-1)))</f>
        <v>0.18782319665058012</v>
      </c>
    </row>
    <row r="27" spans="1:25" ht="19.5" customHeight="1">
      <c r="A27" s="249" t="s">
        <v>185</v>
      </c>
      <c r="B27" s="246">
        <v>9314</v>
      </c>
      <c r="C27" s="244">
        <v>8768</v>
      </c>
      <c r="D27" s="245">
        <v>0</v>
      </c>
      <c r="E27" s="244">
        <v>0</v>
      </c>
      <c r="F27" s="245">
        <f t="shared" si="0"/>
        <v>18082</v>
      </c>
      <c r="G27" s="247">
        <f t="shared" si="1"/>
        <v>0.02513630209158722</v>
      </c>
      <c r="H27" s="246">
        <v>2033</v>
      </c>
      <c r="I27" s="244">
        <v>2797</v>
      </c>
      <c r="J27" s="245"/>
      <c r="K27" s="244"/>
      <c r="L27" s="245">
        <f t="shared" si="2"/>
        <v>4830</v>
      </c>
      <c r="M27" s="248">
        <f t="shared" si="3"/>
        <v>2.7436853002070394</v>
      </c>
      <c r="N27" s="246">
        <v>34601</v>
      </c>
      <c r="O27" s="244">
        <v>43056</v>
      </c>
      <c r="P27" s="245"/>
      <c r="Q27" s="244"/>
      <c r="R27" s="245">
        <f t="shared" si="4"/>
        <v>77657</v>
      </c>
      <c r="S27" s="247">
        <f t="shared" si="5"/>
        <v>0.011910526192283442</v>
      </c>
      <c r="T27" s="246">
        <v>9742</v>
      </c>
      <c r="U27" s="244">
        <v>10943</v>
      </c>
      <c r="V27" s="245">
        <v>919</v>
      </c>
      <c r="W27" s="244">
        <v>1131</v>
      </c>
      <c r="X27" s="245">
        <f t="shared" si="6"/>
        <v>22735</v>
      </c>
      <c r="Y27" s="243">
        <f t="shared" si="7"/>
        <v>2.4157466461403123</v>
      </c>
    </row>
    <row r="28" spans="1:25" ht="19.5" customHeight="1">
      <c r="A28" s="249" t="s">
        <v>191</v>
      </c>
      <c r="B28" s="246">
        <v>6354</v>
      </c>
      <c r="C28" s="244">
        <v>5924</v>
      </c>
      <c r="D28" s="245">
        <v>0</v>
      </c>
      <c r="E28" s="244">
        <v>0</v>
      </c>
      <c r="F28" s="245">
        <f>SUM(B28:E28)</f>
        <v>12278</v>
      </c>
      <c r="G28" s="247">
        <f>F28/$F$9</f>
        <v>0.017067996741538985</v>
      </c>
      <c r="H28" s="246">
        <v>5198</v>
      </c>
      <c r="I28" s="244">
        <v>4945</v>
      </c>
      <c r="J28" s="245"/>
      <c r="K28" s="244"/>
      <c r="L28" s="245">
        <f>SUM(H28:K28)</f>
        <v>10143</v>
      </c>
      <c r="M28" s="248">
        <f>IF(ISERROR(F28/L28-1),"         /0",(F28/L28-1))</f>
        <v>0.21048999309868877</v>
      </c>
      <c r="N28" s="246">
        <v>59154</v>
      </c>
      <c r="O28" s="244">
        <v>54513</v>
      </c>
      <c r="P28" s="245"/>
      <c r="Q28" s="244"/>
      <c r="R28" s="245">
        <f>SUM(N28:Q28)</f>
        <v>113667</v>
      </c>
      <c r="S28" s="247">
        <f>R28/$R$9</f>
        <v>0.017433506067685876</v>
      </c>
      <c r="T28" s="246">
        <v>41487</v>
      </c>
      <c r="U28" s="244">
        <v>39311</v>
      </c>
      <c r="V28" s="245"/>
      <c r="W28" s="244"/>
      <c r="X28" s="245">
        <f>SUM(T28:W28)</f>
        <v>80798</v>
      </c>
      <c r="Y28" s="243">
        <f>IF(ISERROR(R28/X28-1),"         /0",IF(R28/X28&gt;5,"  *  ",(R28/X28-1)))</f>
        <v>0.4068046238768286</v>
      </c>
    </row>
    <row r="29" spans="1:25" ht="19.5" customHeight="1">
      <c r="A29" s="249" t="s">
        <v>157</v>
      </c>
      <c r="B29" s="246">
        <v>5426</v>
      </c>
      <c r="C29" s="244">
        <v>5953</v>
      </c>
      <c r="D29" s="245">
        <v>0</v>
      </c>
      <c r="E29" s="244">
        <v>0</v>
      </c>
      <c r="F29" s="245">
        <f>SUM(B29:E29)</f>
        <v>11379</v>
      </c>
      <c r="G29" s="247">
        <f>F29/$F$9</f>
        <v>0.015818271291901945</v>
      </c>
      <c r="H29" s="246">
        <v>1726</v>
      </c>
      <c r="I29" s="244">
        <v>1765</v>
      </c>
      <c r="J29" s="245"/>
      <c r="K29" s="244"/>
      <c r="L29" s="245">
        <f>SUM(H29:K29)</f>
        <v>3491</v>
      </c>
      <c r="M29" s="248">
        <f>IF(ISERROR(F29/L29-1),"         /0",(F29/L29-1))</f>
        <v>2.259524491549699</v>
      </c>
      <c r="N29" s="246">
        <v>36762</v>
      </c>
      <c r="O29" s="244">
        <v>37885</v>
      </c>
      <c r="P29" s="245">
        <v>89</v>
      </c>
      <c r="Q29" s="244">
        <v>85</v>
      </c>
      <c r="R29" s="245">
        <f>SUM(N29:Q29)</f>
        <v>74821</v>
      </c>
      <c r="S29" s="247">
        <f>R29/$R$9</f>
        <v>0.011475558935225921</v>
      </c>
      <c r="T29" s="246">
        <v>2913</v>
      </c>
      <c r="U29" s="244">
        <v>2912</v>
      </c>
      <c r="V29" s="245"/>
      <c r="W29" s="244"/>
      <c r="X29" s="245">
        <f>SUM(T29:W29)</f>
        <v>5825</v>
      </c>
      <c r="Y29" s="243" t="str">
        <f>IF(ISERROR(R29/X29-1),"         /0",IF(R29/X29&gt;5,"  *  ",(R29/X29-1)))</f>
        <v>  *  </v>
      </c>
    </row>
    <row r="30" spans="1:25" ht="19.5" customHeight="1">
      <c r="A30" s="249" t="s">
        <v>159</v>
      </c>
      <c r="B30" s="246">
        <v>4988</v>
      </c>
      <c r="C30" s="244">
        <v>3436</v>
      </c>
      <c r="D30" s="245">
        <v>0</v>
      </c>
      <c r="E30" s="244">
        <v>0</v>
      </c>
      <c r="F30" s="245">
        <f>SUM(B30:E30)</f>
        <v>8424</v>
      </c>
      <c r="G30" s="247">
        <f>F30/$F$9</f>
        <v>0.011710441810614465</v>
      </c>
      <c r="H30" s="246">
        <v>4834</v>
      </c>
      <c r="I30" s="244">
        <v>2996</v>
      </c>
      <c r="J30" s="245"/>
      <c r="K30" s="244"/>
      <c r="L30" s="245">
        <f>SUM(H30:K30)</f>
        <v>7830</v>
      </c>
      <c r="M30" s="248">
        <f>IF(ISERROR(F30/L30-1),"         /0",(F30/L30-1))</f>
        <v>0.07586206896551717</v>
      </c>
      <c r="N30" s="246">
        <v>41565</v>
      </c>
      <c r="O30" s="244">
        <v>35626</v>
      </c>
      <c r="P30" s="245"/>
      <c r="Q30" s="244"/>
      <c r="R30" s="245">
        <f>SUM(N30:Q30)</f>
        <v>77191</v>
      </c>
      <c r="S30" s="247">
        <f>R30/$R$9</f>
        <v>0.011839054139466515</v>
      </c>
      <c r="T30" s="246">
        <v>41756</v>
      </c>
      <c r="U30" s="244">
        <v>36324</v>
      </c>
      <c r="V30" s="245"/>
      <c r="W30" s="244"/>
      <c r="X30" s="245">
        <f>SUM(T30:W30)</f>
        <v>78080</v>
      </c>
      <c r="Y30" s="243">
        <f>IF(ISERROR(R30/X30-1),"         /0",IF(R30/X30&gt;5,"  *  ",(R30/X30-1)))</f>
        <v>-0.011385758196721274</v>
      </c>
    </row>
    <row r="31" spans="1:25" ht="19.5" customHeight="1">
      <c r="A31" s="249" t="s">
        <v>194</v>
      </c>
      <c r="B31" s="246">
        <v>4059</v>
      </c>
      <c r="C31" s="244">
        <v>3945</v>
      </c>
      <c r="D31" s="245">
        <v>0</v>
      </c>
      <c r="E31" s="244">
        <v>0</v>
      </c>
      <c r="F31" s="245">
        <f t="shared" si="0"/>
        <v>8004</v>
      </c>
      <c r="G31" s="247">
        <f t="shared" si="1"/>
        <v>0.011126587874187818</v>
      </c>
      <c r="H31" s="246">
        <v>2863</v>
      </c>
      <c r="I31" s="244">
        <v>3060</v>
      </c>
      <c r="J31" s="245"/>
      <c r="K31" s="244"/>
      <c r="L31" s="245">
        <f t="shared" si="2"/>
        <v>5923</v>
      </c>
      <c r="M31" s="248">
        <f t="shared" si="3"/>
        <v>0.3513422252237042</v>
      </c>
      <c r="N31" s="246">
        <v>34693</v>
      </c>
      <c r="O31" s="244">
        <v>33855</v>
      </c>
      <c r="P31" s="245"/>
      <c r="Q31" s="244"/>
      <c r="R31" s="245">
        <f t="shared" si="4"/>
        <v>68548</v>
      </c>
      <c r="S31" s="247">
        <f t="shared" si="5"/>
        <v>0.01051344694526759</v>
      </c>
      <c r="T31" s="246">
        <v>24256</v>
      </c>
      <c r="U31" s="244">
        <v>24565</v>
      </c>
      <c r="V31" s="245"/>
      <c r="W31" s="244"/>
      <c r="X31" s="245">
        <f t="shared" si="6"/>
        <v>48821</v>
      </c>
      <c r="Y31" s="243">
        <f t="shared" si="7"/>
        <v>0.4040679215911185</v>
      </c>
    </row>
    <row r="32" spans="1:25" ht="19.5" customHeight="1">
      <c r="A32" s="249" t="s">
        <v>197</v>
      </c>
      <c r="B32" s="246">
        <v>2362</v>
      </c>
      <c r="C32" s="244">
        <v>2209</v>
      </c>
      <c r="D32" s="245">
        <v>0</v>
      </c>
      <c r="E32" s="244">
        <v>0</v>
      </c>
      <c r="F32" s="245">
        <f t="shared" si="0"/>
        <v>4571</v>
      </c>
      <c r="G32" s="247">
        <f t="shared" si="1"/>
        <v>0.006354277008110009</v>
      </c>
      <c r="H32" s="246">
        <v>1650</v>
      </c>
      <c r="I32" s="244">
        <v>1153</v>
      </c>
      <c r="J32" s="245"/>
      <c r="K32" s="244"/>
      <c r="L32" s="245">
        <f t="shared" si="2"/>
        <v>2803</v>
      </c>
      <c r="M32" s="248">
        <f t="shared" si="3"/>
        <v>0.6307527648947555</v>
      </c>
      <c r="N32" s="246">
        <v>15659</v>
      </c>
      <c r="O32" s="244">
        <v>16224</v>
      </c>
      <c r="P32" s="245">
        <v>137</v>
      </c>
      <c r="Q32" s="244">
        <v>126</v>
      </c>
      <c r="R32" s="245">
        <f t="shared" si="4"/>
        <v>32146</v>
      </c>
      <c r="S32" s="247">
        <f t="shared" si="5"/>
        <v>0.004930344656336756</v>
      </c>
      <c r="T32" s="246">
        <v>10941</v>
      </c>
      <c r="U32" s="244">
        <v>9515</v>
      </c>
      <c r="V32" s="245"/>
      <c r="W32" s="244"/>
      <c r="X32" s="245">
        <f t="shared" si="6"/>
        <v>20456</v>
      </c>
      <c r="Y32" s="243">
        <f t="shared" si="7"/>
        <v>0.5714704732107938</v>
      </c>
    </row>
    <row r="33" spans="1:25" ht="19.5" customHeight="1">
      <c r="A33" s="249" t="s">
        <v>183</v>
      </c>
      <c r="B33" s="246">
        <v>1259</v>
      </c>
      <c r="C33" s="244">
        <v>2497</v>
      </c>
      <c r="D33" s="245">
        <v>0</v>
      </c>
      <c r="E33" s="244">
        <v>0</v>
      </c>
      <c r="F33" s="245">
        <f t="shared" si="0"/>
        <v>3756</v>
      </c>
      <c r="G33" s="247">
        <f t="shared" si="1"/>
        <v>0.005221322345758301</v>
      </c>
      <c r="H33" s="246">
        <v>868</v>
      </c>
      <c r="I33" s="244">
        <v>1737</v>
      </c>
      <c r="J33" s="245"/>
      <c r="K33" s="244"/>
      <c r="L33" s="245">
        <f t="shared" si="2"/>
        <v>2605</v>
      </c>
      <c r="M33" s="248">
        <f t="shared" si="3"/>
        <v>0.4418426103646833</v>
      </c>
      <c r="N33" s="246">
        <v>9102</v>
      </c>
      <c r="O33" s="244">
        <v>18085</v>
      </c>
      <c r="P33" s="245"/>
      <c r="Q33" s="244"/>
      <c r="R33" s="245">
        <f t="shared" si="4"/>
        <v>27187</v>
      </c>
      <c r="S33" s="247">
        <f t="shared" si="5"/>
        <v>0.004169765450501692</v>
      </c>
      <c r="T33" s="246">
        <v>7493</v>
      </c>
      <c r="U33" s="244">
        <v>12566</v>
      </c>
      <c r="V33" s="245"/>
      <c r="W33" s="244"/>
      <c r="X33" s="245">
        <f t="shared" si="6"/>
        <v>20059</v>
      </c>
      <c r="Y33" s="243">
        <f t="shared" si="7"/>
        <v>0.3553517124482777</v>
      </c>
    </row>
    <row r="34" spans="1:25" ht="19.5" customHeight="1" thickBot="1">
      <c r="A34" s="249" t="s">
        <v>167</v>
      </c>
      <c r="B34" s="246">
        <v>460</v>
      </c>
      <c r="C34" s="244">
        <v>75</v>
      </c>
      <c r="D34" s="245">
        <v>45</v>
      </c>
      <c r="E34" s="244">
        <v>64</v>
      </c>
      <c r="F34" s="245">
        <f t="shared" si="0"/>
        <v>644</v>
      </c>
      <c r="G34" s="247">
        <f t="shared" si="1"/>
        <v>0.0008952427025208588</v>
      </c>
      <c r="H34" s="246">
        <v>1339</v>
      </c>
      <c r="I34" s="244">
        <v>1529</v>
      </c>
      <c r="J34" s="245">
        <v>9</v>
      </c>
      <c r="K34" s="244">
        <v>9</v>
      </c>
      <c r="L34" s="245">
        <f t="shared" si="2"/>
        <v>2886</v>
      </c>
      <c r="M34" s="248" t="s">
        <v>49</v>
      </c>
      <c r="N34" s="246">
        <v>11116</v>
      </c>
      <c r="O34" s="244">
        <v>9450</v>
      </c>
      <c r="P34" s="245">
        <v>144</v>
      </c>
      <c r="Q34" s="244">
        <v>158</v>
      </c>
      <c r="R34" s="245">
        <f t="shared" si="4"/>
        <v>20868</v>
      </c>
      <c r="S34" s="247">
        <f t="shared" si="5"/>
        <v>0.003200598279364009</v>
      </c>
      <c r="T34" s="246">
        <v>36335</v>
      </c>
      <c r="U34" s="244">
        <v>38615</v>
      </c>
      <c r="V34" s="245">
        <v>70</v>
      </c>
      <c r="W34" s="244">
        <v>73</v>
      </c>
      <c r="X34" s="245">
        <f t="shared" si="6"/>
        <v>75093</v>
      </c>
      <c r="Y34" s="243">
        <f t="shared" si="7"/>
        <v>-0.7221045903080181</v>
      </c>
    </row>
    <row r="35" spans="1:25" s="282" customFormat="1" ht="19.5" customHeight="1">
      <c r="A35" s="291" t="s">
        <v>58</v>
      </c>
      <c r="B35" s="288">
        <f>SUM(B36:B43)</f>
        <v>52031</v>
      </c>
      <c r="C35" s="287">
        <f>SUM(C36:C43)</f>
        <v>42972</v>
      </c>
      <c r="D35" s="286">
        <f>SUM(D36:D43)</f>
        <v>37</v>
      </c>
      <c r="E35" s="287">
        <f>SUM(E36:E43)</f>
        <v>0</v>
      </c>
      <c r="F35" s="286">
        <f t="shared" si="0"/>
        <v>95040</v>
      </c>
      <c r="G35" s="289">
        <f t="shared" si="1"/>
        <v>0.13211780504282986</v>
      </c>
      <c r="H35" s="288">
        <f>SUM(H36:H43)</f>
        <v>48793</v>
      </c>
      <c r="I35" s="287">
        <f>SUM(I36:I43)</f>
        <v>42112</v>
      </c>
      <c r="J35" s="286">
        <f>SUM(J36:J43)</f>
        <v>10</v>
      </c>
      <c r="K35" s="287">
        <f>SUM(K36:K43)</f>
        <v>3</v>
      </c>
      <c r="L35" s="286">
        <f t="shared" si="2"/>
        <v>90918</v>
      </c>
      <c r="M35" s="290">
        <f t="shared" si="3"/>
        <v>0.04533755691942187</v>
      </c>
      <c r="N35" s="288">
        <f>SUM(N36:N43)</f>
        <v>416285</v>
      </c>
      <c r="O35" s="287">
        <f>SUM(O36:O43)</f>
        <v>383302</v>
      </c>
      <c r="P35" s="286">
        <f>SUM(P36:P43)</f>
        <v>147</v>
      </c>
      <c r="Q35" s="287">
        <f>SUM(Q36:Q43)</f>
        <v>56</v>
      </c>
      <c r="R35" s="286">
        <f t="shared" si="4"/>
        <v>799790</v>
      </c>
      <c r="S35" s="289">
        <f t="shared" si="5"/>
        <v>0.12266659468336884</v>
      </c>
      <c r="T35" s="288">
        <f>SUM(T36:T43)</f>
        <v>401670</v>
      </c>
      <c r="U35" s="287">
        <f>SUM(U36:U43)</f>
        <v>366949</v>
      </c>
      <c r="V35" s="286">
        <f>SUM(V36:V43)</f>
        <v>180</v>
      </c>
      <c r="W35" s="287">
        <f>SUM(W36:W43)</f>
        <v>273</v>
      </c>
      <c r="X35" s="286">
        <f t="shared" si="6"/>
        <v>769072</v>
      </c>
      <c r="Y35" s="283">
        <f t="shared" si="7"/>
        <v>0.03994164395531241</v>
      </c>
    </row>
    <row r="36" spans="1:25" ht="19.5" customHeight="1">
      <c r="A36" s="249" t="s">
        <v>156</v>
      </c>
      <c r="B36" s="246">
        <v>23295</v>
      </c>
      <c r="C36" s="244">
        <v>21859</v>
      </c>
      <c r="D36" s="245">
        <v>37</v>
      </c>
      <c r="E36" s="244">
        <v>0</v>
      </c>
      <c r="F36" s="245">
        <f t="shared" si="0"/>
        <v>45191</v>
      </c>
      <c r="G36" s="247">
        <f t="shared" si="1"/>
        <v>0.06282129343108717</v>
      </c>
      <c r="H36" s="246">
        <v>19659</v>
      </c>
      <c r="I36" s="244">
        <v>18762</v>
      </c>
      <c r="J36" s="245">
        <v>10</v>
      </c>
      <c r="K36" s="244">
        <v>3</v>
      </c>
      <c r="L36" s="245">
        <f t="shared" si="2"/>
        <v>38434</v>
      </c>
      <c r="M36" s="248">
        <f t="shared" si="3"/>
        <v>0.1758078784409638</v>
      </c>
      <c r="N36" s="246">
        <v>184207</v>
      </c>
      <c r="O36" s="244">
        <v>185218</v>
      </c>
      <c r="P36" s="245">
        <v>145</v>
      </c>
      <c r="Q36" s="244">
        <v>54</v>
      </c>
      <c r="R36" s="245">
        <f t="shared" si="4"/>
        <v>369624</v>
      </c>
      <c r="S36" s="247">
        <f t="shared" si="5"/>
        <v>0.05669052800515826</v>
      </c>
      <c r="T36" s="246">
        <v>157043</v>
      </c>
      <c r="U36" s="244">
        <v>154985</v>
      </c>
      <c r="V36" s="245">
        <v>166</v>
      </c>
      <c r="W36" s="244">
        <v>42</v>
      </c>
      <c r="X36" s="228">
        <f t="shared" si="6"/>
        <v>312236</v>
      </c>
      <c r="Y36" s="243">
        <f t="shared" si="7"/>
        <v>0.1837968715971252</v>
      </c>
    </row>
    <row r="37" spans="1:25" ht="19.5" customHeight="1">
      <c r="A37" s="249" t="s">
        <v>186</v>
      </c>
      <c r="B37" s="246">
        <v>9482</v>
      </c>
      <c r="C37" s="244">
        <v>7854</v>
      </c>
      <c r="D37" s="245">
        <v>0</v>
      </c>
      <c r="E37" s="244">
        <v>0</v>
      </c>
      <c r="F37" s="245">
        <f t="shared" si="0"/>
        <v>17336</v>
      </c>
      <c r="G37" s="247">
        <f t="shared" si="1"/>
        <v>0.02409926629021989</v>
      </c>
      <c r="H37" s="246">
        <v>13048</v>
      </c>
      <c r="I37" s="244">
        <v>11618</v>
      </c>
      <c r="J37" s="245"/>
      <c r="K37" s="244"/>
      <c r="L37" s="245">
        <f t="shared" si="2"/>
        <v>24666</v>
      </c>
      <c r="M37" s="248">
        <f t="shared" si="3"/>
        <v>-0.2971701937890213</v>
      </c>
      <c r="N37" s="246">
        <v>81746</v>
      </c>
      <c r="O37" s="244">
        <v>75802</v>
      </c>
      <c r="P37" s="245"/>
      <c r="Q37" s="244"/>
      <c r="R37" s="245">
        <f t="shared" si="4"/>
        <v>157548</v>
      </c>
      <c r="S37" s="247">
        <f t="shared" si="5"/>
        <v>0.024163688792277215</v>
      </c>
      <c r="T37" s="246">
        <v>112125</v>
      </c>
      <c r="U37" s="244">
        <v>102836</v>
      </c>
      <c r="V37" s="245"/>
      <c r="W37" s="244"/>
      <c r="X37" s="228">
        <f t="shared" si="6"/>
        <v>214961</v>
      </c>
      <c r="Y37" s="243">
        <f t="shared" si="7"/>
        <v>-0.2670856573983188</v>
      </c>
    </row>
    <row r="38" spans="1:25" ht="19.5" customHeight="1">
      <c r="A38" s="249" t="s">
        <v>188</v>
      </c>
      <c r="B38" s="246">
        <v>9497</v>
      </c>
      <c r="C38" s="244">
        <v>7089</v>
      </c>
      <c r="D38" s="245">
        <v>0</v>
      </c>
      <c r="E38" s="244">
        <v>0</v>
      </c>
      <c r="F38" s="245">
        <f aca="true" t="shared" si="8" ref="F38:F43">SUM(B38:E38)</f>
        <v>16586</v>
      </c>
      <c r="G38" s="247">
        <f aca="true" t="shared" si="9" ref="G38:G43">F38/$F$9</f>
        <v>0.023056669975172306</v>
      </c>
      <c r="H38" s="246">
        <v>6057</v>
      </c>
      <c r="I38" s="244">
        <v>5014</v>
      </c>
      <c r="J38" s="245"/>
      <c r="K38" s="244"/>
      <c r="L38" s="245">
        <f aca="true" t="shared" si="10" ref="L38:L43">SUM(H38:K38)</f>
        <v>11071</v>
      </c>
      <c r="M38" s="248">
        <f aca="true" t="shared" si="11" ref="M38:M43">IF(ISERROR(F38/L38-1),"         /0",(F38/L38-1))</f>
        <v>0.49814831541866145</v>
      </c>
      <c r="N38" s="246">
        <v>71608</v>
      </c>
      <c r="O38" s="244">
        <v>62928</v>
      </c>
      <c r="P38" s="245"/>
      <c r="Q38" s="244"/>
      <c r="R38" s="245">
        <f aca="true" t="shared" si="12" ref="R38:R43">SUM(N38:Q38)</f>
        <v>134536</v>
      </c>
      <c r="S38" s="247">
        <f aca="true" t="shared" si="13" ref="S38:S43">R38/$R$9</f>
        <v>0.020634257720553783</v>
      </c>
      <c r="T38" s="246">
        <v>53506</v>
      </c>
      <c r="U38" s="244">
        <v>48251</v>
      </c>
      <c r="V38" s="245"/>
      <c r="W38" s="244"/>
      <c r="X38" s="228">
        <f aca="true" t="shared" si="14" ref="X38:X43">SUM(T38:W38)</f>
        <v>101757</v>
      </c>
      <c r="Y38" s="243">
        <f aca="true" t="shared" si="15" ref="Y38:Y43">IF(ISERROR(R38/X38-1),"         /0",IF(R38/X38&gt;5,"  *  ",(R38/X38-1)))</f>
        <v>0.32213017286280055</v>
      </c>
    </row>
    <row r="39" spans="1:25" ht="19.5" customHeight="1">
      <c r="A39" s="249" t="s">
        <v>189</v>
      </c>
      <c r="B39" s="246">
        <v>7640</v>
      </c>
      <c r="C39" s="244">
        <v>6170</v>
      </c>
      <c r="D39" s="245">
        <v>0</v>
      </c>
      <c r="E39" s="244">
        <v>0</v>
      </c>
      <c r="F39" s="245">
        <f t="shared" si="8"/>
        <v>13810</v>
      </c>
      <c r="G39" s="247">
        <f t="shared" si="9"/>
        <v>0.01919767348107618</v>
      </c>
      <c r="H39" s="246">
        <v>7868</v>
      </c>
      <c r="I39" s="244">
        <v>6718</v>
      </c>
      <c r="J39" s="245"/>
      <c r="K39" s="244"/>
      <c r="L39" s="245">
        <f t="shared" si="10"/>
        <v>14586</v>
      </c>
      <c r="M39" s="248">
        <f t="shared" si="11"/>
        <v>-0.05320170026052384</v>
      </c>
      <c r="N39" s="246">
        <v>63917</v>
      </c>
      <c r="O39" s="244">
        <v>59354</v>
      </c>
      <c r="P39" s="245"/>
      <c r="Q39" s="244"/>
      <c r="R39" s="245">
        <f t="shared" si="12"/>
        <v>123271</v>
      </c>
      <c r="S39" s="247">
        <f t="shared" si="13"/>
        <v>0.018906505199131722</v>
      </c>
      <c r="T39" s="246">
        <v>65677</v>
      </c>
      <c r="U39" s="244">
        <v>60877</v>
      </c>
      <c r="V39" s="245"/>
      <c r="W39" s="244"/>
      <c r="X39" s="228">
        <f t="shared" si="14"/>
        <v>126554</v>
      </c>
      <c r="Y39" s="243">
        <f t="shared" si="15"/>
        <v>-0.02594149533005674</v>
      </c>
    </row>
    <row r="40" spans="1:25" ht="19.5" customHeight="1">
      <c r="A40" s="249" t="s">
        <v>178</v>
      </c>
      <c r="B40" s="246">
        <v>960</v>
      </c>
      <c r="C40" s="244">
        <v>0</v>
      </c>
      <c r="D40" s="245">
        <v>0</v>
      </c>
      <c r="E40" s="244">
        <v>0</v>
      </c>
      <c r="F40" s="245">
        <f t="shared" si="8"/>
        <v>960</v>
      </c>
      <c r="G40" s="247">
        <f t="shared" si="9"/>
        <v>0.0013345232832609076</v>
      </c>
      <c r="H40" s="246">
        <v>873</v>
      </c>
      <c r="I40" s="244"/>
      <c r="J40" s="245"/>
      <c r="K40" s="244"/>
      <c r="L40" s="245">
        <f t="shared" si="10"/>
        <v>873</v>
      </c>
      <c r="M40" s="248">
        <f t="shared" si="11"/>
        <v>0.09965635738831624</v>
      </c>
      <c r="N40" s="246">
        <v>7397</v>
      </c>
      <c r="O40" s="244"/>
      <c r="P40" s="245"/>
      <c r="Q40" s="244"/>
      <c r="R40" s="245">
        <f t="shared" si="12"/>
        <v>7397</v>
      </c>
      <c r="S40" s="247">
        <f t="shared" si="13"/>
        <v>0.0011345038083407886</v>
      </c>
      <c r="T40" s="246">
        <v>5366</v>
      </c>
      <c r="U40" s="244"/>
      <c r="V40" s="245"/>
      <c r="W40" s="244"/>
      <c r="X40" s="228">
        <f t="shared" si="14"/>
        <v>5366</v>
      </c>
      <c r="Y40" s="243">
        <f t="shared" si="15"/>
        <v>0.3784942228848305</v>
      </c>
    </row>
    <row r="41" spans="1:25" ht="19.5" customHeight="1">
      <c r="A41" s="249" t="s">
        <v>182</v>
      </c>
      <c r="B41" s="246">
        <v>591</v>
      </c>
      <c r="C41" s="244">
        <v>0</v>
      </c>
      <c r="D41" s="245">
        <v>0</v>
      </c>
      <c r="E41" s="244">
        <v>0</v>
      </c>
      <c r="F41" s="245">
        <f t="shared" si="8"/>
        <v>591</v>
      </c>
      <c r="G41" s="247">
        <f t="shared" si="9"/>
        <v>0.0008215658962574963</v>
      </c>
      <c r="H41" s="246">
        <v>566</v>
      </c>
      <c r="I41" s="244"/>
      <c r="J41" s="245"/>
      <c r="K41" s="244"/>
      <c r="L41" s="245">
        <f t="shared" si="10"/>
        <v>566</v>
      </c>
      <c r="M41" s="248">
        <f t="shared" si="11"/>
        <v>0.044169611307420586</v>
      </c>
      <c r="N41" s="246">
        <v>3088</v>
      </c>
      <c r="O41" s="244"/>
      <c r="P41" s="245"/>
      <c r="Q41" s="244"/>
      <c r="R41" s="245">
        <f t="shared" si="12"/>
        <v>3088</v>
      </c>
      <c r="S41" s="247">
        <f t="shared" si="13"/>
        <v>0.0004736173800400642</v>
      </c>
      <c r="T41" s="246">
        <v>2646</v>
      </c>
      <c r="U41" s="244"/>
      <c r="V41" s="245"/>
      <c r="W41" s="244"/>
      <c r="X41" s="228">
        <f t="shared" si="14"/>
        <v>2646</v>
      </c>
      <c r="Y41" s="243">
        <f t="shared" si="15"/>
        <v>0.16704459561602425</v>
      </c>
    </row>
    <row r="42" spans="1:25" ht="19.5" customHeight="1">
      <c r="A42" s="249" t="s">
        <v>190</v>
      </c>
      <c r="B42" s="246">
        <v>496</v>
      </c>
      <c r="C42" s="244">
        <v>0</v>
      </c>
      <c r="D42" s="245">
        <v>0</v>
      </c>
      <c r="E42" s="244">
        <v>0</v>
      </c>
      <c r="F42" s="245">
        <f t="shared" si="8"/>
        <v>496</v>
      </c>
      <c r="G42" s="247">
        <f t="shared" si="9"/>
        <v>0.000689503696351469</v>
      </c>
      <c r="H42" s="246">
        <v>614</v>
      </c>
      <c r="I42" s="244"/>
      <c r="J42" s="245"/>
      <c r="K42" s="244"/>
      <c r="L42" s="245">
        <f t="shared" si="10"/>
        <v>614</v>
      </c>
      <c r="M42" s="248">
        <f t="shared" si="11"/>
        <v>-0.19218241042345274</v>
      </c>
      <c r="N42" s="246">
        <v>3721</v>
      </c>
      <c r="O42" s="244"/>
      <c r="P42" s="245"/>
      <c r="Q42" s="244"/>
      <c r="R42" s="245">
        <f t="shared" si="12"/>
        <v>3721</v>
      </c>
      <c r="S42" s="247">
        <f t="shared" si="13"/>
        <v>0.0005707028080081214</v>
      </c>
      <c r="T42" s="246">
        <v>2834</v>
      </c>
      <c r="U42" s="244"/>
      <c r="V42" s="245"/>
      <c r="W42" s="244"/>
      <c r="X42" s="228">
        <f t="shared" si="14"/>
        <v>2834</v>
      </c>
      <c r="Y42" s="243">
        <f t="shared" si="15"/>
        <v>0.31298517995765707</v>
      </c>
    </row>
    <row r="43" spans="1:25" ht="19.5" customHeight="1" thickBot="1">
      <c r="A43" s="249" t="s">
        <v>167</v>
      </c>
      <c r="B43" s="246">
        <v>70</v>
      </c>
      <c r="C43" s="244">
        <v>0</v>
      </c>
      <c r="D43" s="245">
        <v>0</v>
      </c>
      <c r="E43" s="244">
        <v>0</v>
      </c>
      <c r="F43" s="245">
        <f t="shared" si="8"/>
        <v>70</v>
      </c>
      <c r="G43" s="247">
        <f t="shared" si="9"/>
        <v>9.730898940444119E-05</v>
      </c>
      <c r="H43" s="246">
        <v>108</v>
      </c>
      <c r="I43" s="244">
        <v>0</v>
      </c>
      <c r="J43" s="245"/>
      <c r="K43" s="244">
        <v>0</v>
      </c>
      <c r="L43" s="245">
        <f t="shared" si="10"/>
        <v>108</v>
      </c>
      <c r="M43" s="248">
        <f t="shared" si="11"/>
        <v>-0.35185185185185186</v>
      </c>
      <c r="N43" s="246">
        <v>601</v>
      </c>
      <c r="O43" s="244">
        <v>0</v>
      </c>
      <c r="P43" s="245">
        <v>2</v>
      </c>
      <c r="Q43" s="244">
        <v>2</v>
      </c>
      <c r="R43" s="245">
        <f t="shared" si="12"/>
        <v>605</v>
      </c>
      <c r="S43" s="247">
        <f t="shared" si="13"/>
        <v>9.279096985888564E-05</v>
      </c>
      <c r="T43" s="246">
        <v>2473</v>
      </c>
      <c r="U43" s="244">
        <v>0</v>
      </c>
      <c r="V43" s="245">
        <v>14</v>
      </c>
      <c r="W43" s="244">
        <v>231</v>
      </c>
      <c r="X43" s="228">
        <f t="shared" si="14"/>
        <v>2718</v>
      </c>
      <c r="Y43" s="243">
        <f t="shared" si="15"/>
        <v>-0.7774098601913171</v>
      </c>
    </row>
    <row r="44" spans="1:25" s="282" customFormat="1" ht="19.5" customHeight="1">
      <c r="A44" s="291" t="s">
        <v>57</v>
      </c>
      <c r="B44" s="288">
        <f>SUM(B45:B52)</f>
        <v>86872</v>
      </c>
      <c r="C44" s="287">
        <f>SUM(C45:C52)</f>
        <v>82502</v>
      </c>
      <c r="D44" s="286">
        <f>SUM(D45:D52)</f>
        <v>3382</v>
      </c>
      <c r="E44" s="287">
        <f>SUM(E45:E52)</f>
        <v>3145</v>
      </c>
      <c r="F44" s="286">
        <f>SUM(B44:E44)</f>
        <v>175901</v>
      </c>
      <c r="G44" s="289">
        <f>F44/$F$9</f>
        <v>0.24452497921758012</v>
      </c>
      <c r="H44" s="288">
        <f>SUM(H45:H52)</f>
        <v>77058</v>
      </c>
      <c r="I44" s="287">
        <f>SUM(I45:I52)</f>
        <v>72613</v>
      </c>
      <c r="J44" s="286">
        <f>SUM(J45:J52)</f>
        <v>1265</v>
      </c>
      <c r="K44" s="287">
        <f>SUM(K45:K52)</f>
        <v>1185</v>
      </c>
      <c r="L44" s="286">
        <f>SUM(H44:K44)</f>
        <v>152121</v>
      </c>
      <c r="M44" s="290">
        <f>IF(ISERROR(F44/L44-1),"         /0",(F44/L44-1))</f>
        <v>0.1563229271435238</v>
      </c>
      <c r="N44" s="288">
        <f>SUM(N45:N52)</f>
        <v>772484</v>
      </c>
      <c r="O44" s="287">
        <f>SUM(O45:O52)</f>
        <v>743123</v>
      </c>
      <c r="P44" s="286">
        <f>SUM(P45:P52)</f>
        <v>33706</v>
      </c>
      <c r="Q44" s="287">
        <f>SUM(Q45:Q52)</f>
        <v>34298</v>
      </c>
      <c r="R44" s="286">
        <f>SUM(N44:Q44)</f>
        <v>1583611</v>
      </c>
      <c r="S44" s="289">
        <f>R44/$R$9</f>
        <v>0.24288396788297478</v>
      </c>
      <c r="T44" s="288">
        <f>SUM(T45:T52)</f>
        <v>721458</v>
      </c>
      <c r="U44" s="287">
        <f>SUM(U45:U52)</f>
        <v>687888</v>
      </c>
      <c r="V44" s="286">
        <f>SUM(V45:V52)</f>
        <v>11097</v>
      </c>
      <c r="W44" s="287">
        <f>SUM(W45:W52)</f>
        <v>10588</v>
      </c>
      <c r="X44" s="286">
        <f>SUM(T44:W44)</f>
        <v>1431031</v>
      </c>
      <c r="Y44" s="283">
        <f>IF(ISERROR(R44/X44-1),"         /0",IF(R44/X44&gt;5,"  *  ",(R44/X44-1)))</f>
        <v>0.10662242816542755</v>
      </c>
    </row>
    <row r="45" spans="1:25" s="219" customFormat="1" ht="19.5" customHeight="1">
      <c r="A45" s="234" t="s">
        <v>159</v>
      </c>
      <c r="B45" s="232">
        <v>44740</v>
      </c>
      <c r="C45" s="229">
        <v>40668</v>
      </c>
      <c r="D45" s="228">
        <v>0</v>
      </c>
      <c r="E45" s="229">
        <v>0</v>
      </c>
      <c r="F45" s="228">
        <f>SUM(B45:E45)</f>
        <v>85408</v>
      </c>
      <c r="G45" s="231">
        <f>F45/$F$9</f>
        <v>0.11872808810077876</v>
      </c>
      <c r="H45" s="232">
        <v>42921</v>
      </c>
      <c r="I45" s="229">
        <v>40438</v>
      </c>
      <c r="J45" s="228">
        <v>118</v>
      </c>
      <c r="K45" s="229">
        <v>116</v>
      </c>
      <c r="L45" s="228">
        <f>SUM(H45:K45)</f>
        <v>83593</v>
      </c>
      <c r="M45" s="233">
        <f>IF(ISERROR(F45/L45-1),"         /0",(F45/L45-1))</f>
        <v>0.02171234433505198</v>
      </c>
      <c r="N45" s="232">
        <v>419944</v>
      </c>
      <c r="O45" s="229">
        <v>401151</v>
      </c>
      <c r="P45" s="228">
        <v>1726</v>
      </c>
      <c r="Q45" s="229">
        <v>1959</v>
      </c>
      <c r="R45" s="228">
        <f>SUM(N45:Q45)</f>
        <v>824780</v>
      </c>
      <c r="S45" s="231">
        <f>R45/$R$9</f>
        <v>0.12649939854580447</v>
      </c>
      <c r="T45" s="230">
        <v>406540</v>
      </c>
      <c r="U45" s="229">
        <v>388962</v>
      </c>
      <c r="V45" s="228">
        <v>2756</v>
      </c>
      <c r="W45" s="229">
        <v>3283</v>
      </c>
      <c r="X45" s="228">
        <f>SUM(T45:W45)</f>
        <v>801541</v>
      </c>
      <c r="Y45" s="227">
        <f>IF(ISERROR(R45/X45-1),"         /0",IF(R45/X45&gt;5,"  *  ",(R45/X45-1)))</f>
        <v>0.028992902421710154</v>
      </c>
    </row>
    <row r="46" spans="1:25" s="219" customFormat="1" ht="19.5" customHeight="1">
      <c r="A46" s="234" t="s">
        <v>156</v>
      </c>
      <c r="B46" s="232">
        <v>18587</v>
      </c>
      <c r="C46" s="229">
        <v>18725</v>
      </c>
      <c r="D46" s="228">
        <v>2800</v>
      </c>
      <c r="E46" s="229">
        <v>2600</v>
      </c>
      <c r="F46" s="228">
        <f aca="true" t="shared" si="16" ref="F46:F52">SUM(B46:E46)</f>
        <v>42712</v>
      </c>
      <c r="G46" s="231">
        <f aca="true" t="shared" si="17" ref="G46:G52">F46/$F$9</f>
        <v>0.059375165077749884</v>
      </c>
      <c r="H46" s="232">
        <v>22080</v>
      </c>
      <c r="I46" s="229">
        <v>21006</v>
      </c>
      <c r="J46" s="228">
        <v>736</v>
      </c>
      <c r="K46" s="229">
        <v>643</v>
      </c>
      <c r="L46" s="228">
        <f aca="true" t="shared" si="18" ref="L46:L52">SUM(H46:K46)</f>
        <v>44465</v>
      </c>
      <c r="M46" s="233">
        <f aca="true" t="shared" si="19" ref="M46:M52">IF(ISERROR(F46/L46-1),"         /0",(F46/L46-1))</f>
        <v>-0.03942426627684692</v>
      </c>
      <c r="N46" s="232">
        <v>186814</v>
      </c>
      <c r="O46" s="229">
        <v>185037</v>
      </c>
      <c r="P46" s="228">
        <v>27735</v>
      </c>
      <c r="Q46" s="229">
        <v>27999</v>
      </c>
      <c r="R46" s="228">
        <f aca="true" t="shared" si="20" ref="R46:R52">SUM(N46:Q46)</f>
        <v>427585</v>
      </c>
      <c r="S46" s="231">
        <f aca="true" t="shared" si="21" ref="S46:S52">R46/$R$9</f>
        <v>0.0655802096646473</v>
      </c>
      <c r="T46" s="230">
        <v>196128</v>
      </c>
      <c r="U46" s="229">
        <v>185991</v>
      </c>
      <c r="V46" s="228">
        <v>3534</v>
      </c>
      <c r="W46" s="229">
        <v>3249</v>
      </c>
      <c r="X46" s="228">
        <f aca="true" t="shared" si="22" ref="X46:X52">SUM(T46:W46)</f>
        <v>388902</v>
      </c>
      <c r="Y46" s="227">
        <f aca="true" t="shared" si="23" ref="Y46:Y52">IF(ISERROR(R46/X46-1),"         /0",IF(R46/X46&gt;5,"  *  ",(R46/X46-1)))</f>
        <v>0.0994672179623659</v>
      </c>
    </row>
    <row r="47" spans="1:25" s="219" customFormat="1" ht="19.5" customHeight="1">
      <c r="A47" s="234" t="s">
        <v>192</v>
      </c>
      <c r="B47" s="232">
        <v>5242</v>
      </c>
      <c r="C47" s="229">
        <v>5730</v>
      </c>
      <c r="D47" s="228">
        <v>0</v>
      </c>
      <c r="E47" s="229">
        <v>0</v>
      </c>
      <c r="F47" s="228">
        <f t="shared" si="16"/>
        <v>10972</v>
      </c>
      <c r="G47" s="231">
        <f t="shared" si="17"/>
        <v>0.015252489024936124</v>
      </c>
      <c r="H47" s="232">
        <v>3004</v>
      </c>
      <c r="I47" s="229">
        <v>3259</v>
      </c>
      <c r="J47" s="228"/>
      <c r="K47" s="229"/>
      <c r="L47" s="228">
        <f t="shared" si="18"/>
        <v>6263</v>
      </c>
      <c r="M47" s="233">
        <f t="shared" si="19"/>
        <v>0.7518760977167491</v>
      </c>
      <c r="N47" s="232">
        <v>34627</v>
      </c>
      <c r="O47" s="229">
        <v>37862</v>
      </c>
      <c r="P47" s="228">
        <v>138</v>
      </c>
      <c r="Q47" s="229">
        <v>135</v>
      </c>
      <c r="R47" s="228">
        <f t="shared" si="20"/>
        <v>72762</v>
      </c>
      <c r="S47" s="231">
        <f t="shared" si="21"/>
        <v>0.011159762890697913</v>
      </c>
      <c r="T47" s="230">
        <v>27461</v>
      </c>
      <c r="U47" s="229">
        <v>30263</v>
      </c>
      <c r="V47" s="228"/>
      <c r="W47" s="229"/>
      <c r="X47" s="228">
        <f t="shared" si="22"/>
        <v>57724</v>
      </c>
      <c r="Y47" s="227">
        <f t="shared" si="23"/>
        <v>0.2605155567874715</v>
      </c>
    </row>
    <row r="48" spans="1:25" s="219" customFormat="1" ht="19.5" customHeight="1">
      <c r="A48" s="234" t="s">
        <v>183</v>
      </c>
      <c r="B48" s="232">
        <v>5679</v>
      </c>
      <c r="C48" s="229">
        <v>5156</v>
      </c>
      <c r="D48" s="228">
        <v>0</v>
      </c>
      <c r="E48" s="229">
        <v>0</v>
      </c>
      <c r="F48" s="228">
        <f>SUM(B48:E48)</f>
        <v>10835</v>
      </c>
      <c r="G48" s="231">
        <f>F48/$F$9</f>
        <v>0.015062041431387431</v>
      </c>
      <c r="H48" s="232">
        <v>3324</v>
      </c>
      <c r="I48" s="229">
        <v>2406</v>
      </c>
      <c r="J48" s="228"/>
      <c r="K48" s="229"/>
      <c r="L48" s="228">
        <f>SUM(H48:K48)</f>
        <v>5730</v>
      </c>
      <c r="M48" s="233">
        <f>IF(ISERROR(F48/L48-1),"         /0",(F48/L48-1))</f>
        <v>0.8909249563699826</v>
      </c>
      <c r="N48" s="232">
        <v>45352</v>
      </c>
      <c r="O48" s="229">
        <v>38133</v>
      </c>
      <c r="P48" s="228"/>
      <c r="Q48" s="229"/>
      <c r="R48" s="228">
        <f>SUM(N48:Q48)</f>
        <v>83485</v>
      </c>
      <c r="S48" s="231">
        <f>R48/$R$9</f>
        <v>0.012804386973006723</v>
      </c>
      <c r="T48" s="230">
        <v>32582</v>
      </c>
      <c r="U48" s="229">
        <v>26419</v>
      </c>
      <c r="V48" s="228"/>
      <c r="W48" s="229"/>
      <c r="X48" s="228">
        <f>SUM(T48:W48)</f>
        <v>59001</v>
      </c>
      <c r="Y48" s="227">
        <f>IF(ISERROR(R48/X48-1),"         /0",IF(R48/X48&gt;5,"  *  ",(R48/X48-1)))</f>
        <v>0.41497601735563805</v>
      </c>
    </row>
    <row r="49" spans="1:25" s="219" customFormat="1" ht="19.5" customHeight="1">
      <c r="A49" s="234" t="s">
        <v>193</v>
      </c>
      <c r="B49" s="232">
        <v>4859</v>
      </c>
      <c r="C49" s="229">
        <v>4833</v>
      </c>
      <c r="D49" s="228">
        <v>532</v>
      </c>
      <c r="E49" s="229">
        <v>505</v>
      </c>
      <c r="F49" s="228">
        <f t="shared" si="16"/>
        <v>10729</v>
      </c>
      <c r="G49" s="231">
        <f t="shared" si="17"/>
        <v>0.014914687818860706</v>
      </c>
      <c r="H49" s="232">
        <v>4476</v>
      </c>
      <c r="I49" s="229">
        <v>4359</v>
      </c>
      <c r="J49" s="228">
        <v>378</v>
      </c>
      <c r="K49" s="229">
        <v>404</v>
      </c>
      <c r="L49" s="228">
        <f t="shared" si="18"/>
        <v>9617</v>
      </c>
      <c r="M49" s="233">
        <f t="shared" si="19"/>
        <v>0.11562857439950092</v>
      </c>
      <c r="N49" s="232">
        <v>35734</v>
      </c>
      <c r="O49" s="229">
        <v>34161</v>
      </c>
      <c r="P49" s="228">
        <v>3304</v>
      </c>
      <c r="Q49" s="229">
        <v>3493</v>
      </c>
      <c r="R49" s="228">
        <f t="shared" si="20"/>
        <v>76692</v>
      </c>
      <c r="S49" s="231">
        <f t="shared" si="21"/>
        <v>0.011762520761020922</v>
      </c>
      <c r="T49" s="230">
        <v>44079</v>
      </c>
      <c r="U49" s="229">
        <v>43675</v>
      </c>
      <c r="V49" s="228">
        <v>3926</v>
      </c>
      <c r="W49" s="229">
        <v>3538</v>
      </c>
      <c r="X49" s="228">
        <f t="shared" si="22"/>
        <v>95218</v>
      </c>
      <c r="Y49" s="227">
        <f t="shared" si="23"/>
        <v>-0.1945640530151862</v>
      </c>
    </row>
    <row r="50" spans="1:25" s="219" customFormat="1" ht="19.5" customHeight="1">
      <c r="A50" s="234" t="s">
        <v>187</v>
      </c>
      <c r="B50" s="232">
        <v>5373</v>
      </c>
      <c r="C50" s="229">
        <v>5022</v>
      </c>
      <c r="D50" s="228">
        <v>0</v>
      </c>
      <c r="E50" s="229">
        <v>0</v>
      </c>
      <c r="F50" s="228">
        <f t="shared" si="16"/>
        <v>10395</v>
      </c>
      <c r="G50" s="231">
        <f t="shared" si="17"/>
        <v>0.014450384926559515</v>
      </c>
      <c r="H50" s="232">
        <v>1083</v>
      </c>
      <c r="I50" s="229">
        <v>1128</v>
      </c>
      <c r="J50" s="228"/>
      <c r="K50" s="229"/>
      <c r="L50" s="228">
        <f t="shared" si="18"/>
        <v>2211</v>
      </c>
      <c r="M50" s="233">
        <f t="shared" si="19"/>
        <v>3.701492537313433</v>
      </c>
      <c r="N50" s="232">
        <v>40479</v>
      </c>
      <c r="O50" s="229">
        <v>38826</v>
      </c>
      <c r="P50" s="228">
        <v>349</v>
      </c>
      <c r="Q50" s="229">
        <v>229</v>
      </c>
      <c r="R50" s="228">
        <f t="shared" si="20"/>
        <v>79883</v>
      </c>
      <c r="S50" s="231">
        <f t="shared" si="21"/>
        <v>0.012251935611962582</v>
      </c>
      <c r="T50" s="230">
        <v>13114</v>
      </c>
      <c r="U50" s="229">
        <v>12539</v>
      </c>
      <c r="V50" s="228"/>
      <c r="W50" s="229"/>
      <c r="X50" s="228">
        <f t="shared" si="22"/>
        <v>25653</v>
      </c>
      <c r="Y50" s="227">
        <f t="shared" si="23"/>
        <v>2.1139827700463885</v>
      </c>
    </row>
    <row r="51" spans="1:25" s="219" customFormat="1" ht="19.5" customHeight="1">
      <c r="A51" s="234" t="s">
        <v>196</v>
      </c>
      <c r="B51" s="232">
        <v>2331</v>
      </c>
      <c r="C51" s="229">
        <v>2361</v>
      </c>
      <c r="D51" s="228">
        <v>0</v>
      </c>
      <c r="E51" s="229">
        <v>0</v>
      </c>
      <c r="F51" s="228">
        <f t="shared" si="16"/>
        <v>4692</v>
      </c>
      <c r="G51" s="231">
        <f t="shared" si="17"/>
        <v>0.006522482546937686</v>
      </c>
      <c r="H51" s="232"/>
      <c r="I51" s="229"/>
      <c r="J51" s="228"/>
      <c r="K51" s="229"/>
      <c r="L51" s="228">
        <f t="shared" si="18"/>
        <v>0</v>
      </c>
      <c r="M51" s="233" t="str">
        <f t="shared" si="19"/>
        <v>         /0</v>
      </c>
      <c r="N51" s="232">
        <v>7435</v>
      </c>
      <c r="O51" s="229">
        <v>7601</v>
      </c>
      <c r="P51" s="228"/>
      <c r="Q51" s="229"/>
      <c r="R51" s="228">
        <f t="shared" si="20"/>
        <v>15036</v>
      </c>
      <c r="S51" s="231">
        <f t="shared" si="21"/>
        <v>0.0023061240046251315</v>
      </c>
      <c r="T51" s="230"/>
      <c r="U51" s="229"/>
      <c r="V51" s="228"/>
      <c r="W51" s="229"/>
      <c r="X51" s="228">
        <f t="shared" si="22"/>
        <v>0</v>
      </c>
      <c r="Y51" s="227" t="str">
        <f t="shared" si="23"/>
        <v>         /0</v>
      </c>
    </row>
    <row r="52" spans="1:25" s="219" customFormat="1" ht="19.5" customHeight="1" thickBot="1">
      <c r="A52" s="234" t="s">
        <v>167</v>
      </c>
      <c r="B52" s="232">
        <v>61</v>
      </c>
      <c r="C52" s="229">
        <v>7</v>
      </c>
      <c r="D52" s="228">
        <v>50</v>
      </c>
      <c r="E52" s="229">
        <v>40</v>
      </c>
      <c r="F52" s="228">
        <f t="shared" si="16"/>
        <v>158</v>
      </c>
      <c r="G52" s="231">
        <f t="shared" si="17"/>
        <v>0.0002196402903700244</v>
      </c>
      <c r="H52" s="232">
        <v>170</v>
      </c>
      <c r="I52" s="229">
        <v>17</v>
      </c>
      <c r="J52" s="228">
        <v>33</v>
      </c>
      <c r="K52" s="229">
        <v>22</v>
      </c>
      <c r="L52" s="228">
        <f t="shared" si="18"/>
        <v>242</v>
      </c>
      <c r="M52" s="233">
        <f t="shared" si="19"/>
        <v>-0.3471074380165289</v>
      </c>
      <c r="N52" s="232">
        <v>2099</v>
      </c>
      <c r="O52" s="229">
        <v>352</v>
      </c>
      <c r="P52" s="228">
        <v>454</v>
      </c>
      <c r="Q52" s="229">
        <v>483</v>
      </c>
      <c r="R52" s="228">
        <f t="shared" si="20"/>
        <v>3388</v>
      </c>
      <c r="S52" s="231">
        <f t="shared" si="21"/>
        <v>0.0005196294312097596</v>
      </c>
      <c r="T52" s="230">
        <v>1554</v>
      </c>
      <c r="U52" s="229">
        <v>39</v>
      </c>
      <c r="V52" s="228">
        <v>881</v>
      </c>
      <c r="W52" s="229">
        <v>518</v>
      </c>
      <c r="X52" s="228">
        <f t="shared" si="22"/>
        <v>2992</v>
      </c>
      <c r="Y52" s="227">
        <f t="shared" si="23"/>
        <v>0.13235294117647056</v>
      </c>
    </row>
    <row r="53" spans="1:25" s="282" customFormat="1" ht="19.5" customHeight="1">
      <c r="A53" s="291" t="s">
        <v>56</v>
      </c>
      <c r="B53" s="288">
        <f>SUM(B54:B60)</f>
        <v>7256</v>
      </c>
      <c r="C53" s="287">
        <f>SUM(C54:C60)</f>
        <v>7290</v>
      </c>
      <c r="D53" s="286">
        <f>SUM(D54:D60)</f>
        <v>7</v>
      </c>
      <c r="E53" s="287">
        <f>SUM(E54:E60)</f>
        <v>5</v>
      </c>
      <c r="F53" s="286">
        <f>SUM(B53:E53)</f>
        <v>14558</v>
      </c>
      <c r="G53" s="289">
        <f>F53/$F$9</f>
        <v>0.02023748953928364</v>
      </c>
      <c r="H53" s="288">
        <f>SUM(H54:H60)</f>
        <v>6069</v>
      </c>
      <c r="I53" s="287">
        <f>SUM(I54:I60)</f>
        <v>5873</v>
      </c>
      <c r="J53" s="286">
        <f>SUM(J54:J60)</f>
        <v>6</v>
      </c>
      <c r="K53" s="287">
        <f>SUM(K54:K60)</f>
        <v>10</v>
      </c>
      <c r="L53" s="286">
        <f>SUM(H53:K53)</f>
        <v>11958</v>
      </c>
      <c r="M53" s="290">
        <f>IF(ISERROR(F53/L53-1),"         /0",(F53/L53-1))</f>
        <v>0.21742766348887765</v>
      </c>
      <c r="N53" s="288">
        <f>SUM(N54:N60)</f>
        <v>66358</v>
      </c>
      <c r="O53" s="287">
        <f>SUM(O54:O60)</f>
        <v>66218</v>
      </c>
      <c r="P53" s="286">
        <f>SUM(P54:P60)</f>
        <v>624</v>
      </c>
      <c r="Q53" s="287">
        <f>SUM(Q54:Q60)</f>
        <v>718</v>
      </c>
      <c r="R53" s="286">
        <f>SUM(N53:Q53)</f>
        <v>133918</v>
      </c>
      <c r="S53" s="289">
        <f>R53/$R$9</f>
        <v>0.020539472895144212</v>
      </c>
      <c r="T53" s="288">
        <f>SUM(T54:T60)</f>
        <v>55621</v>
      </c>
      <c r="U53" s="287">
        <f>SUM(U54:U60)</f>
        <v>53466</v>
      </c>
      <c r="V53" s="286">
        <f>SUM(V54:V60)</f>
        <v>482</v>
      </c>
      <c r="W53" s="287">
        <f>SUM(W54:W60)</f>
        <v>443</v>
      </c>
      <c r="X53" s="286">
        <f>SUM(T53:W53)</f>
        <v>110012</v>
      </c>
      <c r="Y53" s="283">
        <f>IF(ISERROR(R53/X53-1),"         /0",IF(R53/X53&gt;5,"  *  ",(R53/X53-1)))</f>
        <v>0.21730356688361274</v>
      </c>
    </row>
    <row r="54" spans="1:25" ht="19.5" customHeight="1">
      <c r="A54" s="234" t="s">
        <v>156</v>
      </c>
      <c r="B54" s="232">
        <v>4983</v>
      </c>
      <c r="C54" s="229">
        <v>4961</v>
      </c>
      <c r="D54" s="228">
        <v>7</v>
      </c>
      <c r="E54" s="229">
        <v>0</v>
      </c>
      <c r="F54" s="228">
        <f>SUM(B54:E54)</f>
        <v>9951</v>
      </c>
      <c r="G54" s="231">
        <f>F54/$F$9</f>
        <v>0.013833167908051346</v>
      </c>
      <c r="H54" s="232">
        <v>4318</v>
      </c>
      <c r="I54" s="229">
        <v>4318</v>
      </c>
      <c r="J54" s="228"/>
      <c r="K54" s="229">
        <v>4</v>
      </c>
      <c r="L54" s="228">
        <f>SUM(H54:K54)</f>
        <v>8640</v>
      </c>
      <c r="M54" s="233">
        <f>IF(ISERROR(F54/L54-1),"         /0",(F54/L54-1))</f>
        <v>0.15173611111111107</v>
      </c>
      <c r="N54" s="232">
        <v>45630</v>
      </c>
      <c r="O54" s="229">
        <v>44503</v>
      </c>
      <c r="P54" s="228">
        <v>408</v>
      </c>
      <c r="Q54" s="229">
        <v>400</v>
      </c>
      <c r="R54" s="228">
        <f>SUM(N54:Q54)</f>
        <v>90941</v>
      </c>
      <c r="S54" s="231">
        <f>R54/$R$9</f>
        <v>0.013947939818077551</v>
      </c>
      <c r="T54" s="230">
        <v>37576</v>
      </c>
      <c r="U54" s="229">
        <v>37115</v>
      </c>
      <c r="V54" s="228">
        <v>439</v>
      </c>
      <c r="W54" s="229">
        <v>394</v>
      </c>
      <c r="X54" s="228">
        <f>SUM(T54:W54)</f>
        <v>75524</v>
      </c>
      <c r="Y54" s="227">
        <f>IF(ISERROR(R54/X54-1),"         /0",IF(R54/X54&gt;5,"  *  ",(R54/X54-1)))</f>
        <v>0.20413378528679615</v>
      </c>
    </row>
    <row r="55" spans="1:25" ht="19.5" customHeight="1">
      <c r="A55" s="234" t="s">
        <v>198</v>
      </c>
      <c r="B55" s="232">
        <v>669</v>
      </c>
      <c r="C55" s="229">
        <v>704</v>
      </c>
      <c r="D55" s="228">
        <v>0</v>
      </c>
      <c r="E55" s="229">
        <v>0</v>
      </c>
      <c r="F55" s="228">
        <f>SUM(B55:E55)</f>
        <v>1373</v>
      </c>
      <c r="G55" s="231">
        <f>F55/$F$9</f>
        <v>0.0019086463207471107</v>
      </c>
      <c r="H55" s="232">
        <v>587</v>
      </c>
      <c r="I55" s="229">
        <v>597</v>
      </c>
      <c r="J55" s="228"/>
      <c r="K55" s="229"/>
      <c r="L55" s="228">
        <f>SUM(H55:K55)</f>
        <v>1184</v>
      </c>
      <c r="M55" s="233">
        <f>IF(ISERROR(F55/L55-1),"         /0",(F55/L55-1))</f>
        <v>0.1596283783783783</v>
      </c>
      <c r="N55" s="232">
        <v>6574</v>
      </c>
      <c r="O55" s="229">
        <v>6789</v>
      </c>
      <c r="P55" s="228"/>
      <c r="Q55" s="229"/>
      <c r="R55" s="228">
        <f>SUM(N55:Q55)</f>
        <v>13363</v>
      </c>
      <c r="S55" s="231">
        <f>R55/$R$9</f>
        <v>0.00204953013260213</v>
      </c>
      <c r="T55" s="230">
        <v>6401</v>
      </c>
      <c r="U55" s="229">
        <v>5839</v>
      </c>
      <c r="V55" s="228"/>
      <c r="W55" s="229"/>
      <c r="X55" s="228">
        <f>SUM(T55:W55)</f>
        <v>12240</v>
      </c>
      <c r="Y55" s="227">
        <f>IF(ISERROR(R55/X55-1),"         /0",IF(R55/X55&gt;5,"  *  ",(R55/X55-1)))</f>
        <v>0.09174836601307179</v>
      </c>
    </row>
    <row r="56" spans="1:25" ht="19.5" customHeight="1">
      <c r="A56" s="234" t="s">
        <v>159</v>
      </c>
      <c r="B56" s="232">
        <v>540</v>
      </c>
      <c r="C56" s="229">
        <v>460</v>
      </c>
      <c r="D56" s="228">
        <v>0</v>
      </c>
      <c r="E56" s="229">
        <v>0</v>
      </c>
      <c r="F56" s="228">
        <f>SUM(B56:E56)</f>
        <v>1000</v>
      </c>
      <c r="G56" s="231">
        <f>F56/$F$9</f>
        <v>0.0013901284200634454</v>
      </c>
      <c r="H56" s="232">
        <v>251</v>
      </c>
      <c r="I56" s="229">
        <v>223</v>
      </c>
      <c r="J56" s="228"/>
      <c r="K56" s="229"/>
      <c r="L56" s="228">
        <f>SUM(H56:K56)</f>
        <v>474</v>
      </c>
      <c r="M56" s="233">
        <f>IF(ISERROR(F56/L56-1),"         /0",(F56/L56-1))</f>
        <v>1.109704641350211</v>
      </c>
      <c r="N56" s="232">
        <v>3399</v>
      </c>
      <c r="O56" s="229">
        <v>3470</v>
      </c>
      <c r="P56" s="228"/>
      <c r="Q56" s="229"/>
      <c r="R56" s="228">
        <f>SUM(N56:Q56)</f>
        <v>6869</v>
      </c>
      <c r="S56" s="231">
        <f>R56/$R$9</f>
        <v>0.0010535225982821247</v>
      </c>
      <c r="T56" s="230">
        <v>2275</v>
      </c>
      <c r="U56" s="229">
        <v>2419</v>
      </c>
      <c r="V56" s="228"/>
      <c r="W56" s="229"/>
      <c r="X56" s="228">
        <f>SUM(T56:W56)</f>
        <v>4694</v>
      </c>
      <c r="Y56" s="227">
        <f>IF(ISERROR(R56/X56-1),"         /0",IF(R56/X56&gt;5,"  *  ",(R56/X56-1)))</f>
        <v>0.4633574776310183</v>
      </c>
    </row>
    <row r="57" spans="1:25" ht="19.5" customHeight="1">
      <c r="A57" s="234" t="s">
        <v>199</v>
      </c>
      <c r="B57" s="232">
        <v>496</v>
      </c>
      <c r="C57" s="229">
        <v>390</v>
      </c>
      <c r="D57" s="228">
        <v>0</v>
      </c>
      <c r="E57" s="229">
        <v>0</v>
      </c>
      <c r="F57" s="228">
        <f>SUM(B57:E57)</f>
        <v>886</v>
      </c>
      <c r="G57" s="231">
        <f>F57/$F$9</f>
        <v>0.0012316537801762128</v>
      </c>
      <c r="H57" s="232">
        <v>441</v>
      </c>
      <c r="I57" s="229">
        <v>380</v>
      </c>
      <c r="J57" s="228"/>
      <c r="K57" s="229"/>
      <c r="L57" s="228">
        <f>SUM(H57:K57)</f>
        <v>821</v>
      </c>
      <c r="M57" s="233">
        <f>IF(ISERROR(F57/L57-1),"         /0",(F57/L57-1))</f>
        <v>0.0791717417783191</v>
      </c>
      <c r="N57" s="232">
        <v>3138</v>
      </c>
      <c r="O57" s="229">
        <v>3748</v>
      </c>
      <c r="P57" s="228">
        <v>148</v>
      </c>
      <c r="Q57" s="229">
        <v>259</v>
      </c>
      <c r="R57" s="228">
        <f>SUM(N57:Q57)</f>
        <v>7293</v>
      </c>
      <c r="S57" s="231">
        <f>R57/$R$9</f>
        <v>0.001118552963935294</v>
      </c>
      <c r="T57" s="230">
        <v>3566</v>
      </c>
      <c r="U57" s="229">
        <v>4294</v>
      </c>
      <c r="V57" s="228">
        <v>0</v>
      </c>
      <c r="W57" s="229">
        <v>0</v>
      </c>
      <c r="X57" s="228">
        <f>SUM(T57:W57)</f>
        <v>7860</v>
      </c>
      <c r="Y57" s="227">
        <f>IF(ISERROR(R57/X57-1),"         /0",IF(R57/X57&gt;5,"  *  ",(R57/X57-1)))</f>
        <v>-0.07213740458015272</v>
      </c>
    </row>
    <row r="58" spans="1:25" ht="19.5" customHeight="1">
      <c r="A58" s="234" t="s">
        <v>183</v>
      </c>
      <c r="B58" s="232">
        <v>226</v>
      </c>
      <c r="C58" s="229">
        <v>501</v>
      </c>
      <c r="D58" s="228">
        <v>0</v>
      </c>
      <c r="E58" s="229">
        <v>0</v>
      </c>
      <c r="F58" s="228">
        <f>SUM(B58:E58)</f>
        <v>727</v>
      </c>
      <c r="G58" s="231">
        <f>F58/$F$9</f>
        <v>0.0010106233613861248</v>
      </c>
      <c r="H58" s="232">
        <v>173</v>
      </c>
      <c r="I58" s="229">
        <v>106</v>
      </c>
      <c r="J58" s="228"/>
      <c r="K58" s="229"/>
      <c r="L58" s="228">
        <f>SUM(H58:K58)</f>
        <v>279</v>
      </c>
      <c r="M58" s="233">
        <f>IF(ISERROR(F58/L58-1),"         /0",(F58/L58-1))</f>
        <v>1.6057347670250897</v>
      </c>
      <c r="N58" s="232">
        <v>2124</v>
      </c>
      <c r="O58" s="229">
        <v>2785</v>
      </c>
      <c r="P58" s="228"/>
      <c r="Q58" s="229"/>
      <c r="R58" s="228">
        <f>SUM(N58:Q58)</f>
        <v>4909</v>
      </c>
      <c r="S58" s="231">
        <f>R58/$R$9</f>
        <v>0.000752910530640115</v>
      </c>
      <c r="T58" s="230">
        <v>2892</v>
      </c>
      <c r="U58" s="229">
        <v>1167</v>
      </c>
      <c r="V58" s="228"/>
      <c r="W58" s="229"/>
      <c r="X58" s="228">
        <f>SUM(T58:W58)</f>
        <v>4059</v>
      </c>
      <c r="Y58" s="227">
        <f>IF(ISERROR(R58/X58-1),"         /0",IF(R58/X58&gt;5,"  *  ",(R58/X58-1)))</f>
        <v>0.20941118502094103</v>
      </c>
    </row>
    <row r="59" spans="1:25" ht="19.5" customHeight="1">
      <c r="A59" s="234" t="s">
        <v>187</v>
      </c>
      <c r="B59" s="232">
        <v>201</v>
      </c>
      <c r="C59" s="229">
        <v>150</v>
      </c>
      <c r="D59" s="228">
        <v>0</v>
      </c>
      <c r="E59" s="229">
        <v>0</v>
      </c>
      <c r="F59" s="228">
        <f>SUM(B59:E59)</f>
        <v>351</v>
      </c>
      <c r="G59" s="231">
        <f>F59/$F$9</f>
        <v>0.00048793507544226934</v>
      </c>
      <c r="H59" s="232">
        <v>59</v>
      </c>
      <c r="I59" s="229">
        <v>44</v>
      </c>
      <c r="J59" s="228"/>
      <c r="K59" s="229"/>
      <c r="L59" s="228">
        <f>SUM(H59:K59)</f>
        <v>103</v>
      </c>
      <c r="M59" s="233">
        <f>IF(ISERROR(F59/L59-1),"         /0",(F59/L59-1))</f>
        <v>2.407766990291262</v>
      </c>
      <c r="N59" s="232">
        <v>1061</v>
      </c>
      <c r="O59" s="229">
        <v>1326</v>
      </c>
      <c r="P59" s="228"/>
      <c r="Q59" s="229"/>
      <c r="R59" s="228">
        <f>SUM(N59:Q59)</f>
        <v>2387</v>
      </c>
      <c r="S59" s="231">
        <f>R59/$R$9</f>
        <v>0.00036610255380687605</v>
      </c>
      <c r="T59" s="230">
        <v>185</v>
      </c>
      <c r="U59" s="229">
        <v>222</v>
      </c>
      <c r="V59" s="228"/>
      <c r="W59" s="229"/>
      <c r="X59" s="228">
        <f>SUM(T59:W59)</f>
        <v>407</v>
      </c>
      <c r="Y59" s="227" t="str">
        <f>IF(ISERROR(R59/X59-1),"         /0",IF(R59/X59&gt;5,"  *  ",(R59/X59-1)))</f>
        <v>  *  </v>
      </c>
    </row>
    <row r="60" spans="1:25" ht="19.5" customHeight="1" thickBot="1">
      <c r="A60" s="234" t="s">
        <v>167</v>
      </c>
      <c r="B60" s="232">
        <v>141</v>
      </c>
      <c r="C60" s="229">
        <v>124</v>
      </c>
      <c r="D60" s="228">
        <v>0</v>
      </c>
      <c r="E60" s="229">
        <v>5</v>
      </c>
      <c r="F60" s="228">
        <f>SUM(B60:E60)</f>
        <v>270</v>
      </c>
      <c r="G60" s="231">
        <f>F60/$F$9</f>
        <v>0.0003753346734171303</v>
      </c>
      <c r="H60" s="232">
        <v>240</v>
      </c>
      <c r="I60" s="229">
        <v>205</v>
      </c>
      <c r="J60" s="228">
        <v>6</v>
      </c>
      <c r="K60" s="229">
        <v>6</v>
      </c>
      <c r="L60" s="228">
        <f>SUM(H60:K60)</f>
        <v>457</v>
      </c>
      <c r="M60" s="233">
        <f>IF(ISERROR(F60/L60-1),"         /0",(F60/L60-1))</f>
        <v>-0.4091903719912473</v>
      </c>
      <c r="N60" s="232">
        <v>4432</v>
      </c>
      <c r="O60" s="229">
        <v>3597</v>
      </c>
      <c r="P60" s="228">
        <v>68</v>
      </c>
      <c r="Q60" s="229">
        <v>59</v>
      </c>
      <c r="R60" s="228">
        <f>SUM(N60:Q60)</f>
        <v>8156</v>
      </c>
      <c r="S60" s="231">
        <f>R60/$R$9</f>
        <v>0.0012509142978001178</v>
      </c>
      <c r="T60" s="230">
        <v>2726</v>
      </c>
      <c r="U60" s="229">
        <v>2410</v>
      </c>
      <c r="V60" s="228">
        <v>43</v>
      </c>
      <c r="W60" s="229">
        <v>49</v>
      </c>
      <c r="X60" s="228">
        <f>SUM(T60:W60)</f>
        <v>5228</v>
      </c>
      <c r="Y60" s="227">
        <f>IF(ISERROR(R60/X60-1),"         /0",IF(R60/X60&gt;5,"  *  ",(R60/X60-1)))</f>
        <v>0.560061208875287</v>
      </c>
    </row>
    <row r="61" spans="1:25" s="219" customFormat="1" ht="19.5" customHeight="1" thickBot="1">
      <c r="A61" s="278" t="s">
        <v>55</v>
      </c>
      <c r="B61" s="275">
        <v>1462</v>
      </c>
      <c r="C61" s="274">
        <v>269</v>
      </c>
      <c r="D61" s="273">
        <v>0</v>
      </c>
      <c r="E61" s="274">
        <v>0</v>
      </c>
      <c r="F61" s="273">
        <f>SUM(B61:E61)</f>
        <v>1731</v>
      </c>
      <c r="G61" s="276">
        <f>F61/$F$9</f>
        <v>0.002406312295129824</v>
      </c>
      <c r="H61" s="275">
        <v>1163</v>
      </c>
      <c r="I61" s="274">
        <v>299</v>
      </c>
      <c r="J61" s="273">
        <v>0</v>
      </c>
      <c r="K61" s="274">
        <v>5</v>
      </c>
      <c r="L61" s="273">
        <f>SUM(H61:K61)</f>
        <v>1467</v>
      </c>
      <c r="M61" s="277">
        <f>IF(ISERROR(F61/L61-1),"         /0",(F61/L61-1))</f>
        <v>0.1799591002044989</v>
      </c>
      <c r="N61" s="275">
        <v>11839</v>
      </c>
      <c r="O61" s="274">
        <v>2385</v>
      </c>
      <c r="P61" s="273">
        <v>22</v>
      </c>
      <c r="Q61" s="274">
        <v>15</v>
      </c>
      <c r="R61" s="273">
        <f>SUM(N61:Q61)</f>
        <v>14261</v>
      </c>
      <c r="S61" s="276">
        <f>R61/$R$9</f>
        <v>0.0021872595391034186</v>
      </c>
      <c r="T61" s="275">
        <v>9389</v>
      </c>
      <c r="U61" s="274">
        <v>1218</v>
      </c>
      <c r="V61" s="273">
        <v>5073</v>
      </c>
      <c r="W61" s="274">
        <v>4312</v>
      </c>
      <c r="X61" s="273">
        <f>SUM(T61:W61)</f>
        <v>19992</v>
      </c>
      <c r="Y61" s="270">
        <f>IF(ISERROR(R61/X61-1),"         /0",IF(R61/X61&gt;5,"  *  ",(R61/X61-1)))</f>
        <v>-0.28666466586634654</v>
      </c>
    </row>
    <row r="62" ht="15" thickTop="1">
      <c r="A62" s="120" t="s">
        <v>42</v>
      </c>
    </row>
    <row r="63" ht="15">
      <c r="A63" s="120" t="s">
        <v>66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2:Y65536 M62:M65536 Y3 M3">
    <cfRule type="cellIs" priority="3" dxfId="95" operator="lessThan" stopIfTrue="1">
      <formula>0</formula>
    </cfRule>
  </conditionalFormatting>
  <conditionalFormatting sqref="Y9:Y61 M9:M61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33">
      <selection activeCell="T33" sqref="T33"/>
    </sheetView>
  </sheetViews>
  <sheetFormatPr defaultColWidth="8.00390625" defaultRowHeight="15"/>
  <cols>
    <col min="1" max="1" width="18.140625" style="127" customWidth="1"/>
    <col min="2" max="2" width="8.28125" style="127" customWidth="1"/>
    <col min="3" max="3" width="9.7109375" style="127" bestFit="1" customWidth="1"/>
    <col min="4" max="4" width="8.00390625" style="127" bestFit="1" customWidth="1"/>
    <col min="5" max="5" width="9.140625" style="127" customWidth="1"/>
    <col min="6" max="6" width="8.57421875" style="127" bestFit="1" customWidth="1"/>
    <col min="7" max="7" width="9.00390625" style="127" bestFit="1" customWidth="1"/>
    <col min="8" max="8" width="8.28125" style="127" customWidth="1"/>
    <col min="9" max="9" width="9.7109375" style="127" bestFit="1" customWidth="1"/>
    <col min="10" max="10" width="7.8515625" style="127" customWidth="1"/>
    <col min="11" max="11" width="9.00390625" style="127" customWidth="1"/>
    <col min="12" max="12" width="8.421875" style="127" customWidth="1"/>
    <col min="13" max="13" width="8.8515625" style="127" bestFit="1" customWidth="1"/>
    <col min="14" max="14" width="9.28125" style="127" bestFit="1" customWidth="1"/>
    <col min="15" max="15" width="9.421875" style="127" customWidth="1"/>
    <col min="16" max="16" width="8.00390625" style="127" customWidth="1"/>
    <col min="17" max="17" width="9.28125" style="127" customWidth="1"/>
    <col min="18" max="18" width="9.8515625" style="127" bestFit="1" customWidth="1"/>
    <col min="19" max="19" width="9.57421875" style="127" customWidth="1"/>
    <col min="20" max="20" width="10.140625" style="127" customWidth="1"/>
    <col min="21" max="21" width="9.421875" style="127" customWidth="1"/>
    <col min="22" max="22" width="8.57421875" style="127" bestFit="1" customWidth="1"/>
    <col min="23" max="23" width="9.00390625" style="127" customWidth="1"/>
    <col min="24" max="24" width="9.8515625" style="127" bestFit="1" customWidth="1"/>
    <col min="25" max="25" width="8.57421875" style="127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628" t="s">
        <v>69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69" customFormat="1" ht="15.75" customHeight="1" thickBot="1" thickTop="1">
      <c r="A5" s="571" t="s">
        <v>61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7" customFormat="1" ht="26.25" customHeight="1" thickBot="1">
      <c r="A6" s="572"/>
      <c r="B6" s="634" t="s">
        <v>152</v>
      </c>
      <c r="C6" s="635"/>
      <c r="D6" s="635"/>
      <c r="E6" s="635"/>
      <c r="F6" s="635"/>
      <c r="G6" s="631" t="s">
        <v>34</v>
      </c>
      <c r="H6" s="634" t="s">
        <v>153</v>
      </c>
      <c r="I6" s="635"/>
      <c r="J6" s="635"/>
      <c r="K6" s="635"/>
      <c r="L6" s="635"/>
      <c r="M6" s="642" t="s">
        <v>33</v>
      </c>
      <c r="N6" s="634" t="s">
        <v>154</v>
      </c>
      <c r="O6" s="635"/>
      <c r="P6" s="635"/>
      <c r="Q6" s="635"/>
      <c r="R6" s="635"/>
      <c r="S6" s="631" t="s">
        <v>34</v>
      </c>
      <c r="T6" s="634" t="s">
        <v>155</v>
      </c>
      <c r="U6" s="635"/>
      <c r="V6" s="635"/>
      <c r="W6" s="635"/>
      <c r="X6" s="635"/>
      <c r="Y6" s="636" t="s">
        <v>33</v>
      </c>
    </row>
    <row r="7" spans="1:25" s="167" customFormat="1" ht="26.25" customHeight="1">
      <c r="A7" s="573"/>
      <c r="B7" s="565" t="s">
        <v>22</v>
      </c>
      <c r="C7" s="561"/>
      <c r="D7" s="560" t="s">
        <v>21</v>
      </c>
      <c r="E7" s="561"/>
      <c r="F7" s="654" t="s">
        <v>17</v>
      </c>
      <c r="G7" s="632"/>
      <c r="H7" s="565" t="s">
        <v>22</v>
      </c>
      <c r="I7" s="561"/>
      <c r="J7" s="560" t="s">
        <v>21</v>
      </c>
      <c r="K7" s="561"/>
      <c r="L7" s="654" t="s">
        <v>17</v>
      </c>
      <c r="M7" s="643"/>
      <c r="N7" s="565" t="s">
        <v>22</v>
      </c>
      <c r="O7" s="561"/>
      <c r="P7" s="560" t="s">
        <v>21</v>
      </c>
      <c r="Q7" s="561"/>
      <c r="R7" s="654" t="s">
        <v>17</v>
      </c>
      <c r="S7" s="632"/>
      <c r="T7" s="565" t="s">
        <v>22</v>
      </c>
      <c r="U7" s="561"/>
      <c r="V7" s="560" t="s">
        <v>21</v>
      </c>
      <c r="W7" s="561"/>
      <c r="X7" s="654" t="s">
        <v>17</v>
      </c>
      <c r="Y7" s="637"/>
    </row>
    <row r="8" spans="1:25" s="265" customFormat="1" ht="27.75" thickBot="1">
      <c r="A8" s="574"/>
      <c r="B8" s="268" t="s">
        <v>31</v>
      </c>
      <c r="C8" s="266" t="s">
        <v>30</v>
      </c>
      <c r="D8" s="267" t="s">
        <v>31</v>
      </c>
      <c r="E8" s="266" t="s">
        <v>30</v>
      </c>
      <c r="F8" s="627"/>
      <c r="G8" s="633"/>
      <c r="H8" s="268" t="s">
        <v>31</v>
      </c>
      <c r="I8" s="266" t="s">
        <v>30</v>
      </c>
      <c r="J8" s="267" t="s">
        <v>31</v>
      </c>
      <c r="K8" s="266" t="s">
        <v>30</v>
      </c>
      <c r="L8" s="627"/>
      <c r="M8" s="644"/>
      <c r="N8" s="268" t="s">
        <v>31</v>
      </c>
      <c r="O8" s="266" t="s">
        <v>30</v>
      </c>
      <c r="P8" s="267" t="s">
        <v>31</v>
      </c>
      <c r="Q8" s="266" t="s">
        <v>30</v>
      </c>
      <c r="R8" s="627"/>
      <c r="S8" s="633"/>
      <c r="T8" s="268" t="s">
        <v>31</v>
      </c>
      <c r="U8" s="266" t="s">
        <v>30</v>
      </c>
      <c r="V8" s="267" t="s">
        <v>31</v>
      </c>
      <c r="W8" s="266" t="s">
        <v>30</v>
      </c>
      <c r="X8" s="627"/>
      <c r="Y8" s="638"/>
    </row>
    <row r="9" spans="1:25" s="258" customFormat="1" ht="18" customHeight="1" thickBot="1" thickTop="1">
      <c r="A9" s="322" t="s">
        <v>24</v>
      </c>
      <c r="B9" s="320">
        <f>B10+B19+B34+B44+B52+B57</f>
        <v>24812.35</v>
      </c>
      <c r="C9" s="319">
        <f>C10+C19+C34+C44+C52+C57</f>
        <v>15647.332</v>
      </c>
      <c r="D9" s="318">
        <f>D10+D19+D34+D44+D52+D57</f>
        <v>2839.127000000001</v>
      </c>
      <c r="E9" s="319">
        <f>E10+E19+E34+E44+E52+E57</f>
        <v>2255.831</v>
      </c>
      <c r="F9" s="318">
        <f aca="true" t="shared" si="0" ref="F9:F18">SUM(B9:E9)</f>
        <v>45554.64</v>
      </c>
      <c r="G9" s="321">
        <f aca="true" t="shared" si="1" ref="G9:G18">F9/$F$9</f>
        <v>1</v>
      </c>
      <c r="H9" s="320">
        <f>H10+H19+H34+H44+H52+H57</f>
        <v>24181.383</v>
      </c>
      <c r="I9" s="319">
        <f>I10+I19+I34+I44+I52+I57</f>
        <v>19256.211</v>
      </c>
      <c r="J9" s="318">
        <f>J10+J19+J34+J44+J52+J57</f>
        <v>3007.293</v>
      </c>
      <c r="K9" s="319">
        <f>K10+K19+K34+K44+K52+K57</f>
        <v>1811.148</v>
      </c>
      <c r="L9" s="318">
        <f aca="true" t="shared" si="2" ref="L9:L18">SUM(H9:K9)</f>
        <v>48256.034999999996</v>
      </c>
      <c r="M9" s="435">
        <f aca="true" t="shared" si="3" ref="M9:M22">IF(ISERROR(F9/L9-1),"         /0",(F9/L9-1))</f>
        <v>-0.05598045923167949</v>
      </c>
      <c r="N9" s="320">
        <f>N10+N19+N34+N44+N52+N57</f>
        <v>232868.165</v>
      </c>
      <c r="O9" s="319">
        <f>O10+O19+O34+O44+O52+O57</f>
        <v>137599.935</v>
      </c>
      <c r="P9" s="318">
        <f>P10+P19+P34+P44+P52+P57</f>
        <v>26277.784</v>
      </c>
      <c r="Q9" s="319">
        <f>Q10+Q19+Q34+Q44+Q52+Q57</f>
        <v>17708.496</v>
      </c>
      <c r="R9" s="318">
        <f aca="true" t="shared" si="4" ref="R9:R18">SUM(N9:Q9)</f>
        <v>414454.37999999995</v>
      </c>
      <c r="S9" s="321">
        <f aca="true" t="shared" si="5" ref="S9:S18">R9/$R$9</f>
        <v>1</v>
      </c>
      <c r="T9" s="320">
        <f>T10+T19+T34+T44+T52+T57</f>
        <v>231343.66400000002</v>
      </c>
      <c r="U9" s="319">
        <f>U10+U19+U34+U44+U52+U57</f>
        <v>150098.65699999998</v>
      </c>
      <c r="V9" s="318">
        <f>V10+V19+V34+V44+V52+V57</f>
        <v>23652.935</v>
      </c>
      <c r="W9" s="319">
        <f>W10+W19+W34+W44+W52+W57</f>
        <v>16401.679999999997</v>
      </c>
      <c r="X9" s="318">
        <f aca="true" t="shared" si="6" ref="X9:X18">SUM(T9:W9)</f>
        <v>421496.936</v>
      </c>
      <c r="Y9" s="317">
        <f>IF(ISERROR(R9/X9-1),"         /0",(R9/X9-1))</f>
        <v>-0.016708439370482275</v>
      </c>
    </row>
    <row r="10" spans="1:25" s="235" customFormat="1" ht="19.5" customHeight="1" thickTop="1">
      <c r="A10" s="316" t="s">
        <v>60</v>
      </c>
      <c r="B10" s="313">
        <f>SUM(B11:B18)</f>
        <v>15716.788999999999</v>
      </c>
      <c r="C10" s="312">
        <f>SUM(C11:C18)</f>
        <v>7978.147</v>
      </c>
      <c r="D10" s="311">
        <f>SUM(D11:D18)</f>
        <v>2627.3110000000006</v>
      </c>
      <c r="E10" s="312">
        <f>SUM(E11:E18)</f>
        <v>1323.032</v>
      </c>
      <c r="F10" s="311">
        <f t="shared" si="0"/>
        <v>27645.279</v>
      </c>
      <c r="G10" s="314">
        <f t="shared" si="1"/>
        <v>0.6068597842063947</v>
      </c>
      <c r="H10" s="313">
        <f>SUM(H11:H18)</f>
        <v>14609.417000000001</v>
      </c>
      <c r="I10" s="312">
        <f>SUM(I11:I18)</f>
        <v>9214.141</v>
      </c>
      <c r="J10" s="311">
        <f>SUM(J11:J18)</f>
        <v>2956.991</v>
      </c>
      <c r="K10" s="312">
        <f>SUM(K11:K18)</f>
        <v>1422.967</v>
      </c>
      <c r="L10" s="311">
        <f t="shared" si="2"/>
        <v>28203.516</v>
      </c>
      <c r="M10" s="315">
        <f t="shared" si="3"/>
        <v>-0.019793170468533128</v>
      </c>
      <c r="N10" s="313">
        <f>SUM(N11:N18)</f>
        <v>155867.757</v>
      </c>
      <c r="O10" s="312">
        <f>SUM(O11:O18)</f>
        <v>68586.31300000001</v>
      </c>
      <c r="P10" s="311">
        <f>SUM(P11:P18)</f>
        <v>23354.064</v>
      </c>
      <c r="Q10" s="312">
        <f>SUM(Q11:Q18)</f>
        <v>11089.805999999999</v>
      </c>
      <c r="R10" s="311">
        <f t="shared" si="4"/>
        <v>258897.94000000003</v>
      </c>
      <c r="S10" s="314">
        <f t="shared" si="5"/>
        <v>0.6246717431240564</v>
      </c>
      <c r="T10" s="313">
        <f>SUM(T11:T18)</f>
        <v>148072.71800000002</v>
      </c>
      <c r="U10" s="312">
        <f>SUM(U11:U18)</f>
        <v>74680.32599999999</v>
      </c>
      <c r="V10" s="311">
        <f>SUM(V11:V18)</f>
        <v>22875.887000000002</v>
      </c>
      <c r="W10" s="312">
        <f>SUM(W11:W18)</f>
        <v>12165.330000000002</v>
      </c>
      <c r="X10" s="311">
        <f t="shared" si="6"/>
        <v>257794.261</v>
      </c>
      <c r="Y10" s="310">
        <f aca="true" t="shared" si="7" ref="Y10:Y18">IF(ISERROR(R10/X10-1),"         /0",IF(R10/X10&gt;5,"  *  ",(R10/X10-1)))</f>
        <v>0.004281239604476905</v>
      </c>
    </row>
    <row r="11" spans="1:25" ht="19.5" customHeight="1">
      <c r="A11" s="234" t="s">
        <v>265</v>
      </c>
      <c r="B11" s="232">
        <v>10701.152</v>
      </c>
      <c r="C11" s="229">
        <v>5990.934</v>
      </c>
      <c r="D11" s="228">
        <v>1826.0410000000002</v>
      </c>
      <c r="E11" s="229">
        <v>1258.877</v>
      </c>
      <c r="F11" s="228">
        <f t="shared" si="0"/>
        <v>19777.004</v>
      </c>
      <c r="G11" s="231">
        <f t="shared" si="1"/>
        <v>0.43413808121412</v>
      </c>
      <c r="H11" s="232">
        <v>10108.877</v>
      </c>
      <c r="I11" s="229">
        <v>6522.039</v>
      </c>
      <c r="J11" s="228">
        <v>2156.326</v>
      </c>
      <c r="K11" s="229">
        <v>1396.467</v>
      </c>
      <c r="L11" s="228">
        <f t="shared" si="2"/>
        <v>20183.709000000003</v>
      </c>
      <c r="M11" s="233">
        <f t="shared" si="3"/>
        <v>-0.020150161697238156</v>
      </c>
      <c r="N11" s="232">
        <v>108595.93200000004</v>
      </c>
      <c r="O11" s="229">
        <v>49592.41</v>
      </c>
      <c r="P11" s="228">
        <v>16656.601</v>
      </c>
      <c r="Q11" s="229">
        <v>10876.479</v>
      </c>
      <c r="R11" s="228">
        <f t="shared" si="4"/>
        <v>185721.42200000005</v>
      </c>
      <c r="S11" s="231">
        <f t="shared" si="5"/>
        <v>0.448110650923752</v>
      </c>
      <c r="T11" s="232">
        <v>104627.01900000001</v>
      </c>
      <c r="U11" s="229">
        <v>53597.00000000001</v>
      </c>
      <c r="V11" s="228">
        <v>15413.539</v>
      </c>
      <c r="W11" s="229">
        <v>11242.11</v>
      </c>
      <c r="X11" s="228">
        <f t="shared" si="6"/>
        <v>184879.668</v>
      </c>
      <c r="Y11" s="227">
        <f t="shared" si="7"/>
        <v>0.004552983078702111</v>
      </c>
    </row>
    <row r="12" spans="1:25" ht="19.5" customHeight="1">
      <c r="A12" s="234" t="s">
        <v>268</v>
      </c>
      <c r="B12" s="232">
        <v>3825.248</v>
      </c>
      <c r="C12" s="229">
        <v>274.303</v>
      </c>
      <c r="D12" s="228">
        <v>745.519</v>
      </c>
      <c r="E12" s="229">
        <v>0</v>
      </c>
      <c r="F12" s="228">
        <f t="shared" si="0"/>
        <v>4845.070000000001</v>
      </c>
      <c r="G12" s="231">
        <f t="shared" si="1"/>
        <v>0.10635733264492928</v>
      </c>
      <c r="H12" s="232">
        <v>3388.5519999999997</v>
      </c>
      <c r="I12" s="229">
        <v>458.116</v>
      </c>
      <c r="J12" s="228">
        <v>610.982</v>
      </c>
      <c r="K12" s="229"/>
      <c r="L12" s="228">
        <f t="shared" si="2"/>
        <v>4457.65</v>
      </c>
      <c r="M12" s="233">
        <f t="shared" si="3"/>
        <v>0.08691126490415368</v>
      </c>
      <c r="N12" s="232">
        <v>37406.556</v>
      </c>
      <c r="O12" s="229">
        <v>3185.0420000000004</v>
      </c>
      <c r="P12" s="228">
        <v>6037.188999999999</v>
      </c>
      <c r="Q12" s="229">
        <v>100.464</v>
      </c>
      <c r="R12" s="228">
        <f t="shared" si="4"/>
        <v>46729.251</v>
      </c>
      <c r="S12" s="231">
        <f t="shared" si="5"/>
        <v>0.11274884101840112</v>
      </c>
      <c r="T12" s="232">
        <v>33914.989</v>
      </c>
      <c r="U12" s="229">
        <v>3610.1800000000003</v>
      </c>
      <c r="V12" s="228">
        <v>5537.412</v>
      </c>
      <c r="W12" s="229">
        <v>581.761</v>
      </c>
      <c r="X12" s="228">
        <f t="shared" si="6"/>
        <v>43644.342000000004</v>
      </c>
      <c r="Y12" s="227">
        <f t="shared" si="7"/>
        <v>0.07068290776385155</v>
      </c>
    </row>
    <row r="13" spans="1:25" ht="19.5" customHeight="1">
      <c r="A13" s="234" t="s">
        <v>274</v>
      </c>
      <c r="B13" s="232">
        <v>23.624</v>
      </c>
      <c r="C13" s="229">
        <v>498.859</v>
      </c>
      <c r="D13" s="228">
        <v>0</v>
      </c>
      <c r="E13" s="229">
        <v>0</v>
      </c>
      <c r="F13" s="228">
        <f t="shared" si="0"/>
        <v>522.483</v>
      </c>
      <c r="G13" s="231">
        <f t="shared" si="1"/>
        <v>0.011469369530743739</v>
      </c>
      <c r="H13" s="232">
        <v>30.925</v>
      </c>
      <c r="I13" s="229">
        <v>483.59000000000003</v>
      </c>
      <c r="J13" s="228"/>
      <c r="K13" s="229"/>
      <c r="L13" s="228">
        <f t="shared" si="2"/>
        <v>514.515</v>
      </c>
      <c r="M13" s="233">
        <f>IF(ISERROR(F13/L13-1),"         /0",(F13/L13-1))</f>
        <v>0.01548642896708552</v>
      </c>
      <c r="N13" s="232">
        <v>201.47799999999998</v>
      </c>
      <c r="O13" s="229">
        <v>4346.12</v>
      </c>
      <c r="P13" s="228">
        <v>0</v>
      </c>
      <c r="Q13" s="229">
        <v>0</v>
      </c>
      <c r="R13" s="228">
        <f t="shared" si="4"/>
        <v>4547.598</v>
      </c>
      <c r="S13" s="231">
        <f t="shared" si="5"/>
        <v>0.010972493522688795</v>
      </c>
      <c r="T13" s="232">
        <v>287.079</v>
      </c>
      <c r="U13" s="229">
        <v>5403.251</v>
      </c>
      <c r="V13" s="228">
        <v>0</v>
      </c>
      <c r="W13" s="229">
        <v>0</v>
      </c>
      <c r="X13" s="228">
        <f t="shared" si="6"/>
        <v>5690.33</v>
      </c>
      <c r="Y13" s="227">
        <f t="shared" si="7"/>
        <v>-0.2008199875929867</v>
      </c>
    </row>
    <row r="14" spans="1:25" ht="19.5" customHeight="1">
      <c r="A14" s="234" t="s">
        <v>270</v>
      </c>
      <c r="B14" s="232">
        <v>64.617</v>
      </c>
      <c r="C14" s="229">
        <v>355.162</v>
      </c>
      <c r="D14" s="228">
        <v>0</v>
      </c>
      <c r="E14" s="229">
        <v>0</v>
      </c>
      <c r="F14" s="228">
        <f t="shared" si="0"/>
        <v>419.779</v>
      </c>
      <c r="G14" s="231">
        <f t="shared" si="1"/>
        <v>0.009214846171542569</v>
      </c>
      <c r="H14" s="232">
        <v>42.477000000000004</v>
      </c>
      <c r="I14" s="229">
        <v>504.69</v>
      </c>
      <c r="J14" s="228"/>
      <c r="K14" s="229"/>
      <c r="L14" s="228">
        <f t="shared" si="2"/>
        <v>547.167</v>
      </c>
      <c r="M14" s="233">
        <f t="shared" si="3"/>
        <v>-0.23281374790511855</v>
      </c>
      <c r="N14" s="232">
        <v>385.49800000000005</v>
      </c>
      <c r="O14" s="229">
        <v>4137.748</v>
      </c>
      <c r="P14" s="228">
        <v>0</v>
      </c>
      <c r="Q14" s="229">
        <v>0</v>
      </c>
      <c r="R14" s="228">
        <f t="shared" si="4"/>
        <v>4523.245999999999</v>
      </c>
      <c r="S14" s="231">
        <f t="shared" si="5"/>
        <v>0.010913736754332286</v>
      </c>
      <c r="T14" s="232">
        <v>389.159</v>
      </c>
      <c r="U14" s="229">
        <v>4253.343</v>
      </c>
      <c r="V14" s="228">
        <v>0</v>
      </c>
      <c r="W14" s="229">
        <v>50.477</v>
      </c>
      <c r="X14" s="228">
        <f t="shared" si="6"/>
        <v>4692.978999999999</v>
      </c>
      <c r="Y14" s="227">
        <f t="shared" si="7"/>
        <v>-0.0361674322429314</v>
      </c>
    </row>
    <row r="15" spans="1:25" ht="19.5" customHeight="1">
      <c r="A15" s="234" t="s">
        <v>267</v>
      </c>
      <c r="B15" s="232">
        <v>256.243</v>
      </c>
      <c r="C15" s="229">
        <v>107.594</v>
      </c>
      <c r="D15" s="228">
        <v>0</v>
      </c>
      <c r="E15" s="229">
        <v>0</v>
      </c>
      <c r="F15" s="228">
        <f t="shared" si="0"/>
        <v>363.837</v>
      </c>
      <c r="G15" s="231">
        <f t="shared" si="1"/>
        <v>0.007986826369388496</v>
      </c>
      <c r="H15" s="232">
        <v>266.422</v>
      </c>
      <c r="I15" s="229">
        <v>134.731</v>
      </c>
      <c r="J15" s="228"/>
      <c r="K15" s="229"/>
      <c r="L15" s="228">
        <f t="shared" si="2"/>
        <v>401.153</v>
      </c>
      <c r="M15" s="233">
        <f t="shared" si="3"/>
        <v>-0.09302186447564897</v>
      </c>
      <c r="N15" s="232">
        <v>2092.732</v>
      </c>
      <c r="O15" s="229">
        <v>1029.6290000000001</v>
      </c>
      <c r="P15" s="228">
        <v>0</v>
      </c>
      <c r="Q15" s="229">
        <v>0</v>
      </c>
      <c r="R15" s="228">
        <f t="shared" si="4"/>
        <v>3122.361</v>
      </c>
      <c r="S15" s="231">
        <f t="shared" si="5"/>
        <v>0.007533666310873589</v>
      </c>
      <c r="T15" s="232">
        <v>1818.4470000000001</v>
      </c>
      <c r="U15" s="229">
        <v>1154.2679999999998</v>
      </c>
      <c r="V15" s="228">
        <v>0</v>
      </c>
      <c r="W15" s="229">
        <v>0</v>
      </c>
      <c r="X15" s="228">
        <f t="shared" si="6"/>
        <v>2972.715</v>
      </c>
      <c r="Y15" s="227">
        <f t="shared" si="7"/>
        <v>0.05033984085255394</v>
      </c>
    </row>
    <row r="16" spans="1:25" ht="19.5" customHeight="1">
      <c r="A16" s="234" t="s">
        <v>273</v>
      </c>
      <c r="B16" s="232">
        <v>137.659</v>
      </c>
      <c r="C16" s="229">
        <v>142.23499999999999</v>
      </c>
      <c r="D16" s="228">
        <v>0</v>
      </c>
      <c r="E16" s="229">
        <v>0</v>
      </c>
      <c r="F16" s="228">
        <f t="shared" si="0"/>
        <v>279.894</v>
      </c>
      <c r="G16" s="231">
        <f t="shared" si="1"/>
        <v>0.006144138116336777</v>
      </c>
      <c r="H16" s="232">
        <v>120.139</v>
      </c>
      <c r="I16" s="229">
        <v>153.155</v>
      </c>
      <c r="J16" s="228"/>
      <c r="K16" s="229"/>
      <c r="L16" s="228">
        <f t="shared" si="2"/>
        <v>273.294</v>
      </c>
      <c r="M16" s="233">
        <f t="shared" si="3"/>
        <v>0.024149816680937075</v>
      </c>
      <c r="N16" s="232">
        <v>1212.099</v>
      </c>
      <c r="O16" s="229">
        <v>1044.828</v>
      </c>
      <c r="P16" s="228"/>
      <c r="Q16" s="229"/>
      <c r="R16" s="228">
        <f t="shared" si="4"/>
        <v>2256.9269999999997</v>
      </c>
      <c r="S16" s="231">
        <f t="shared" si="5"/>
        <v>0.005445537817696606</v>
      </c>
      <c r="T16" s="232">
        <v>1074.0720000000001</v>
      </c>
      <c r="U16" s="229">
        <v>999.6999999999999</v>
      </c>
      <c r="V16" s="228"/>
      <c r="W16" s="229"/>
      <c r="X16" s="228">
        <f t="shared" si="6"/>
        <v>2073.772</v>
      </c>
      <c r="Y16" s="227">
        <f t="shared" si="7"/>
        <v>0.08831973813900462</v>
      </c>
    </row>
    <row r="17" spans="1:25" ht="19.5" customHeight="1">
      <c r="A17" s="234" t="s">
        <v>276</v>
      </c>
      <c r="B17" s="232">
        <v>34.652</v>
      </c>
      <c r="C17" s="229">
        <v>3.896</v>
      </c>
      <c r="D17" s="228">
        <v>0</v>
      </c>
      <c r="E17" s="229">
        <v>0</v>
      </c>
      <c r="F17" s="228">
        <f t="shared" si="0"/>
        <v>38.548</v>
      </c>
      <c r="G17" s="231">
        <f t="shared" si="1"/>
        <v>0.0008461926161637981</v>
      </c>
      <c r="H17" s="232">
        <v>28.441</v>
      </c>
      <c r="I17" s="229">
        <v>2.698</v>
      </c>
      <c r="J17" s="228"/>
      <c r="K17" s="229"/>
      <c r="L17" s="228">
        <f t="shared" si="2"/>
        <v>31.139</v>
      </c>
      <c r="M17" s="233">
        <f t="shared" si="3"/>
        <v>0.23793313850798037</v>
      </c>
      <c r="N17" s="232">
        <v>381.92900000000003</v>
      </c>
      <c r="O17" s="229">
        <v>34.128</v>
      </c>
      <c r="P17" s="228"/>
      <c r="Q17" s="229"/>
      <c r="R17" s="228">
        <f t="shared" si="4"/>
        <v>416.057</v>
      </c>
      <c r="S17" s="231">
        <f t="shared" si="5"/>
        <v>0.0010038668188281665</v>
      </c>
      <c r="T17" s="232">
        <v>272.658</v>
      </c>
      <c r="U17" s="229">
        <v>24.188</v>
      </c>
      <c r="V17" s="228"/>
      <c r="W17" s="229"/>
      <c r="X17" s="228">
        <f t="shared" si="6"/>
        <v>296.846</v>
      </c>
      <c r="Y17" s="227">
        <f t="shared" si="7"/>
        <v>0.40159207130970276</v>
      </c>
    </row>
    <row r="18" spans="1:25" ht="19.5" customHeight="1" thickBot="1">
      <c r="A18" s="234" t="s">
        <v>263</v>
      </c>
      <c r="B18" s="232">
        <v>673.5939999999999</v>
      </c>
      <c r="C18" s="229">
        <v>605.164</v>
      </c>
      <c r="D18" s="228">
        <v>55.751</v>
      </c>
      <c r="E18" s="229">
        <v>64.155</v>
      </c>
      <c r="F18" s="228">
        <f t="shared" si="0"/>
        <v>1398.6639999999998</v>
      </c>
      <c r="G18" s="231">
        <f t="shared" si="1"/>
        <v>0.03070299754317013</v>
      </c>
      <c r="H18" s="232">
        <v>623.5840000000001</v>
      </c>
      <c r="I18" s="229">
        <v>955.122</v>
      </c>
      <c r="J18" s="228">
        <v>189.68300000000002</v>
      </c>
      <c r="K18" s="229">
        <v>26.5</v>
      </c>
      <c r="L18" s="228">
        <f t="shared" si="2"/>
        <v>1794.8890000000001</v>
      </c>
      <c r="M18" s="233">
        <f t="shared" si="3"/>
        <v>-0.220751812507626</v>
      </c>
      <c r="N18" s="232">
        <v>5591.532999999998</v>
      </c>
      <c r="O18" s="229">
        <v>5216.4079999999985</v>
      </c>
      <c r="P18" s="228">
        <v>660.2739999999999</v>
      </c>
      <c r="Q18" s="229">
        <v>112.863</v>
      </c>
      <c r="R18" s="228">
        <f t="shared" si="4"/>
        <v>11581.077999999994</v>
      </c>
      <c r="S18" s="231">
        <f t="shared" si="5"/>
        <v>0.02794294995748385</v>
      </c>
      <c r="T18" s="232">
        <v>5689.295</v>
      </c>
      <c r="U18" s="229">
        <v>5638.396</v>
      </c>
      <c r="V18" s="228">
        <v>1924.9359999999997</v>
      </c>
      <c r="W18" s="229">
        <v>290.98199999999997</v>
      </c>
      <c r="X18" s="228">
        <f t="shared" si="6"/>
        <v>13543.608999999999</v>
      </c>
      <c r="Y18" s="227">
        <f t="shared" si="7"/>
        <v>-0.1449045819323347</v>
      </c>
    </row>
    <row r="19" spans="1:25" s="235" customFormat="1" ht="19.5" customHeight="1">
      <c r="A19" s="242" t="s">
        <v>59</v>
      </c>
      <c r="B19" s="239">
        <f>SUM(B20:B33)</f>
        <v>4049.459</v>
      </c>
      <c r="C19" s="238">
        <f>SUM(C20:C33)</f>
        <v>4281.755</v>
      </c>
      <c r="D19" s="237">
        <f>SUM(D20:D33)</f>
        <v>60.856</v>
      </c>
      <c r="E19" s="238">
        <f>SUM(E20:E33)</f>
        <v>454.524</v>
      </c>
      <c r="F19" s="237">
        <f aca="true" t="shared" si="8" ref="F19:F57">SUM(B19:E19)</f>
        <v>8846.594</v>
      </c>
      <c r="G19" s="240">
        <f aca="true" t="shared" si="9" ref="G19:G57">F19/$F$9</f>
        <v>0.19419742972395346</v>
      </c>
      <c r="H19" s="239">
        <f>SUM(H20:H33)</f>
        <v>4030.678</v>
      </c>
      <c r="I19" s="238">
        <f>SUM(I20:I33)</f>
        <v>6411.227000000001</v>
      </c>
      <c r="J19" s="237">
        <f>SUM(J20:J33)</f>
        <v>45.674</v>
      </c>
      <c r="K19" s="238">
        <f>SUM(K20:K33)</f>
        <v>375.464</v>
      </c>
      <c r="L19" s="237">
        <f aca="true" t="shared" si="10" ref="L19:L57">SUM(H19:K19)</f>
        <v>10863.043000000001</v>
      </c>
      <c r="M19" s="241">
        <f t="shared" si="3"/>
        <v>-0.1856246909820758</v>
      </c>
      <c r="N19" s="239">
        <f>SUM(N20:N33)</f>
        <v>33282.496</v>
      </c>
      <c r="O19" s="238">
        <f>SUM(O20:O33)</f>
        <v>37580.695</v>
      </c>
      <c r="P19" s="237">
        <f>SUM(P20:P33)</f>
        <v>766.255</v>
      </c>
      <c r="Q19" s="238">
        <f>SUM(Q20:Q33)</f>
        <v>4622.788999999999</v>
      </c>
      <c r="R19" s="237">
        <f aca="true" t="shared" si="11" ref="R19:R57">SUM(N19:Q19)</f>
        <v>76252.235</v>
      </c>
      <c r="S19" s="240">
        <f aca="true" t="shared" si="12" ref="S19:S57">R19/$R$9</f>
        <v>0.18398221536469228</v>
      </c>
      <c r="T19" s="239">
        <f>SUM(T20:T33)</f>
        <v>31775.554999999997</v>
      </c>
      <c r="U19" s="238">
        <f>SUM(U20:U33)</f>
        <v>45511.075</v>
      </c>
      <c r="V19" s="237">
        <f>SUM(V20:V33)</f>
        <v>203.24900000000002</v>
      </c>
      <c r="W19" s="238">
        <f>SUM(W20:W33)</f>
        <v>3455.548</v>
      </c>
      <c r="X19" s="237">
        <f aca="true" t="shared" si="13" ref="X19:X57">SUM(T19:W19)</f>
        <v>80945.42699999998</v>
      </c>
      <c r="Y19" s="236">
        <f aca="true" t="shared" si="14" ref="Y19:Y57">IF(ISERROR(R19/X19-1),"         /0",IF(R19/X19&gt;5,"  *  ",(R19/X19-1)))</f>
        <v>-0.0579797052648815</v>
      </c>
    </row>
    <row r="20" spans="1:25" ht="19.5" customHeight="1">
      <c r="A20" s="249" t="s">
        <v>285</v>
      </c>
      <c r="B20" s="246">
        <v>693.002</v>
      </c>
      <c r="C20" s="244">
        <v>1145.951</v>
      </c>
      <c r="D20" s="245">
        <v>0</v>
      </c>
      <c r="E20" s="244">
        <v>0</v>
      </c>
      <c r="F20" s="245">
        <f t="shared" si="8"/>
        <v>1838.953</v>
      </c>
      <c r="G20" s="247">
        <f t="shared" si="9"/>
        <v>0.04036807227540378</v>
      </c>
      <c r="H20" s="246">
        <v>727.162</v>
      </c>
      <c r="I20" s="244">
        <v>1674.393</v>
      </c>
      <c r="J20" s="245">
        <v>0.001</v>
      </c>
      <c r="K20" s="244">
        <v>61.79</v>
      </c>
      <c r="L20" s="228">
        <f t="shared" si="10"/>
        <v>2463.3460000000005</v>
      </c>
      <c r="M20" s="248">
        <f t="shared" si="3"/>
        <v>-0.25347352747035956</v>
      </c>
      <c r="N20" s="246">
        <v>5843.365</v>
      </c>
      <c r="O20" s="244">
        <v>8735.896999999999</v>
      </c>
      <c r="P20" s="245">
        <v>109.714</v>
      </c>
      <c r="Q20" s="244">
        <v>328.374</v>
      </c>
      <c r="R20" s="245">
        <f t="shared" si="11"/>
        <v>15017.349999999999</v>
      </c>
      <c r="S20" s="247">
        <f t="shared" si="12"/>
        <v>0.03623402411623687</v>
      </c>
      <c r="T20" s="250">
        <v>5251.755000000002</v>
      </c>
      <c r="U20" s="244">
        <v>14735.869999999995</v>
      </c>
      <c r="V20" s="245">
        <v>78.802</v>
      </c>
      <c r="W20" s="244">
        <v>976.6099999999999</v>
      </c>
      <c r="X20" s="245">
        <f t="shared" si="13"/>
        <v>21043.036999999997</v>
      </c>
      <c r="Y20" s="243">
        <f t="shared" si="14"/>
        <v>-0.2863506346541138</v>
      </c>
    </row>
    <row r="21" spans="1:25" ht="19.5" customHeight="1">
      <c r="A21" s="249" t="s">
        <v>289</v>
      </c>
      <c r="B21" s="246">
        <v>465.97400000000005</v>
      </c>
      <c r="C21" s="244">
        <v>663.81</v>
      </c>
      <c r="D21" s="245">
        <v>0</v>
      </c>
      <c r="E21" s="244">
        <v>0.425</v>
      </c>
      <c r="F21" s="245">
        <f t="shared" si="8"/>
        <v>1130.209</v>
      </c>
      <c r="G21" s="247">
        <f t="shared" si="9"/>
        <v>0.024809964473432346</v>
      </c>
      <c r="H21" s="246">
        <v>495.264</v>
      </c>
      <c r="I21" s="244">
        <v>705.218</v>
      </c>
      <c r="J21" s="245"/>
      <c r="K21" s="244">
        <v>100.718</v>
      </c>
      <c r="L21" s="245">
        <f t="shared" si="10"/>
        <v>1301.2</v>
      </c>
      <c r="M21" s="248">
        <f t="shared" si="3"/>
        <v>-0.1314102367045804</v>
      </c>
      <c r="N21" s="246">
        <v>5285.880999999999</v>
      </c>
      <c r="O21" s="244">
        <v>6094.546</v>
      </c>
      <c r="P21" s="245">
        <v>0.065</v>
      </c>
      <c r="Q21" s="244">
        <v>106.80399999999999</v>
      </c>
      <c r="R21" s="245">
        <f t="shared" si="11"/>
        <v>11487.296</v>
      </c>
      <c r="S21" s="247">
        <f t="shared" si="12"/>
        <v>0.02771667173598214</v>
      </c>
      <c r="T21" s="250">
        <v>3440.5029999999992</v>
      </c>
      <c r="U21" s="244">
        <v>4352.944</v>
      </c>
      <c r="V21" s="245"/>
      <c r="W21" s="244">
        <v>233.663</v>
      </c>
      <c r="X21" s="245">
        <f t="shared" si="13"/>
        <v>8027.110000000001</v>
      </c>
      <c r="Y21" s="243">
        <f t="shared" si="14"/>
        <v>0.4310624869971882</v>
      </c>
    </row>
    <row r="22" spans="1:25" ht="19.5" customHeight="1">
      <c r="A22" s="249" t="s">
        <v>287</v>
      </c>
      <c r="B22" s="246">
        <v>650.3969999999999</v>
      </c>
      <c r="C22" s="244">
        <v>398.33000000000004</v>
      </c>
      <c r="D22" s="245">
        <v>0</v>
      </c>
      <c r="E22" s="244">
        <v>32.275</v>
      </c>
      <c r="F22" s="228">
        <f t="shared" si="8"/>
        <v>1081.002</v>
      </c>
      <c r="G22" s="247">
        <f t="shared" si="9"/>
        <v>0.023729789106005445</v>
      </c>
      <c r="H22" s="246">
        <v>766.588</v>
      </c>
      <c r="I22" s="244">
        <v>222.084</v>
      </c>
      <c r="J22" s="245">
        <v>0</v>
      </c>
      <c r="K22" s="244">
        <v>5.082000000000001</v>
      </c>
      <c r="L22" s="245">
        <f t="shared" si="10"/>
        <v>993.754</v>
      </c>
      <c r="M22" s="248">
        <f t="shared" si="3"/>
        <v>0.08779637616552982</v>
      </c>
      <c r="N22" s="246">
        <v>5730.861</v>
      </c>
      <c r="O22" s="244">
        <v>2163.397</v>
      </c>
      <c r="P22" s="245">
        <v>0</v>
      </c>
      <c r="Q22" s="244">
        <v>997.503</v>
      </c>
      <c r="R22" s="245">
        <f t="shared" si="11"/>
        <v>8891.761</v>
      </c>
      <c r="S22" s="247">
        <f t="shared" si="12"/>
        <v>0.021454136882327078</v>
      </c>
      <c r="T22" s="250">
        <v>6681.342</v>
      </c>
      <c r="U22" s="244">
        <v>2164.976</v>
      </c>
      <c r="V22" s="245">
        <v>0</v>
      </c>
      <c r="W22" s="244">
        <v>386.342</v>
      </c>
      <c r="X22" s="245">
        <f t="shared" si="13"/>
        <v>9232.66</v>
      </c>
      <c r="Y22" s="243">
        <f t="shared" si="14"/>
        <v>-0.03692316190566958</v>
      </c>
    </row>
    <row r="23" spans="1:25" ht="19.5" customHeight="1">
      <c r="A23" s="249" t="s">
        <v>286</v>
      </c>
      <c r="B23" s="246">
        <v>726.8620000000001</v>
      </c>
      <c r="C23" s="244">
        <v>351.597</v>
      </c>
      <c r="D23" s="245">
        <v>0</v>
      </c>
      <c r="E23" s="244">
        <v>0</v>
      </c>
      <c r="F23" s="245">
        <f t="shared" si="8"/>
        <v>1078.459</v>
      </c>
      <c r="G23" s="247">
        <f t="shared" si="9"/>
        <v>0.02367396603287832</v>
      </c>
      <c r="H23" s="246">
        <v>666.628</v>
      </c>
      <c r="I23" s="244">
        <v>420.69599999999997</v>
      </c>
      <c r="J23" s="245">
        <v>0</v>
      </c>
      <c r="K23" s="244">
        <v>0</v>
      </c>
      <c r="L23" s="245">
        <f t="shared" si="10"/>
        <v>1087.324</v>
      </c>
      <c r="M23" s="248">
        <f aca="true" t="shared" si="15" ref="M23:M40">IF(ISERROR(F23/L23-1),"         /0",(F23/L23-1))</f>
        <v>-0.008153043619013256</v>
      </c>
      <c r="N23" s="246">
        <v>6463.923000000001</v>
      </c>
      <c r="O23" s="244">
        <v>4406.403000000001</v>
      </c>
      <c r="P23" s="245">
        <v>44.991</v>
      </c>
      <c r="Q23" s="244">
        <v>151.735</v>
      </c>
      <c r="R23" s="245">
        <f t="shared" si="11"/>
        <v>11067.052000000001</v>
      </c>
      <c r="S23" s="247">
        <f t="shared" si="12"/>
        <v>0.026702702478376517</v>
      </c>
      <c r="T23" s="250">
        <v>5421.078999999999</v>
      </c>
      <c r="U23" s="244">
        <v>4059.4100000000003</v>
      </c>
      <c r="V23" s="245">
        <v>0</v>
      </c>
      <c r="W23" s="244">
        <v>42.392</v>
      </c>
      <c r="X23" s="245">
        <f t="shared" si="13"/>
        <v>9522.881</v>
      </c>
      <c r="Y23" s="243">
        <f t="shared" si="14"/>
        <v>0.16215376418123917</v>
      </c>
    </row>
    <row r="24" spans="1:25" ht="19.5" customHeight="1">
      <c r="A24" s="249" t="s">
        <v>352</v>
      </c>
      <c r="B24" s="246">
        <v>0</v>
      </c>
      <c r="C24" s="244">
        <v>698.556</v>
      </c>
      <c r="D24" s="245">
        <v>0</v>
      </c>
      <c r="E24" s="244">
        <v>42.693</v>
      </c>
      <c r="F24" s="245">
        <f t="shared" si="8"/>
        <v>741.249</v>
      </c>
      <c r="G24" s="247">
        <f t="shared" si="9"/>
        <v>0.016271646532603486</v>
      </c>
      <c r="H24" s="246"/>
      <c r="I24" s="244">
        <v>1016.8900000000001</v>
      </c>
      <c r="J24" s="245"/>
      <c r="K24" s="244">
        <v>70.786</v>
      </c>
      <c r="L24" s="245">
        <f t="shared" si="10"/>
        <v>1087.6760000000002</v>
      </c>
      <c r="M24" s="248">
        <f t="shared" si="15"/>
        <v>-0.31850201714481163</v>
      </c>
      <c r="N24" s="246">
        <v>137.243</v>
      </c>
      <c r="O24" s="244">
        <v>4855.886</v>
      </c>
      <c r="P24" s="245"/>
      <c r="Q24" s="244">
        <v>153.254</v>
      </c>
      <c r="R24" s="245">
        <f t="shared" si="11"/>
        <v>5146.383000000001</v>
      </c>
      <c r="S24" s="247">
        <f t="shared" si="12"/>
        <v>0.012417248431540285</v>
      </c>
      <c r="T24" s="250">
        <v>6.666</v>
      </c>
      <c r="U24" s="244">
        <v>5783.110999999999</v>
      </c>
      <c r="V24" s="245"/>
      <c r="W24" s="244">
        <v>379.225</v>
      </c>
      <c r="X24" s="245">
        <f t="shared" si="13"/>
        <v>6169.0019999999995</v>
      </c>
      <c r="Y24" s="243">
        <f t="shared" si="14"/>
        <v>-0.16576733157162193</v>
      </c>
    </row>
    <row r="25" spans="1:25" ht="19.5" customHeight="1">
      <c r="A25" s="249" t="s">
        <v>290</v>
      </c>
      <c r="B25" s="246">
        <v>219.698</v>
      </c>
      <c r="C25" s="244">
        <v>409.33500000000004</v>
      </c>
      <c r="D25" s="245">
        <v>0</v>
      </c>
      <c r="E25" s="244">
        <v>0</v>
      </c>
      <c r="F25" s="245">
        <f>SUM(B25:E25)</f>
        <v>629.033</v>
      </c>
      <c r="G25" s="247">
        <f>F25/$F$9</f>
        <v>0.013808318976947245</v>
      </c>
      <c r="H25" s="246">
        <v>272.286</v>
      </c>
      <c r="I25" s="244">
        <v>433.278</v>
      </c>
      <c r="J25" s="245"/>
      <c r="K25" s="244">
        <v>9.223</v>
      </c>
      <c r="L25" s="245">
        <f>SUM(H25:K25)</f>
        <v>714.787</v>
      </c>
      <c r="M25" s="248">
        <f>IF(ISERROR(F25/L25-1),"         /0",(F25/L25-1))</f>
        <v>-0.11997140406862461</v>
      </c>
      <c r="N25" s="246">
        <v>1421.3449999999998</v>
      </c>
      <c r="O25" s="244">
        <v>3416.332</v>
      </c>
      <c r="P25" s="245"/>
      <c r="Q25" s="244">
        <v>54.292</v>
      </c>
      <c r="R25" s="245">
        <f>SUM(N25:Q25)</f>
        <v>4891.969</v>
      </c>
      <c r="S25" s="247">
        <f>R25/$R$9</f>
        <v>0.01180339558722965</v>
      </c>
      <c r="T25" s="250">
        <v>2051.117</v>
      </c>
      <c r="U25" s="244">
        <v>3565.7830000000004</v>
      </c>
      <c r="V25" s="245"/>
      <c r="W25" s="244">
        <v>273.92</v>
      </c>
      <c r="X25" s="245">
        <f>SUM(T25:W25)</f>
        <v>5890.820000000001</v>
      </c>
      <c r="Y25" s="243">
        <f>IF(ISERROR(R25/X25-1),"         /0",IF(R25/X25&gt;5,"  *  ",(R25/X25-1)))</f>
        <v>-0.1695606044659318</v>
      </c>
    </row>
    <row r="26" spans="1:25" ht="19.5" customHeight="1">
      <c r="A26" s="249" t="s">
        <v>292</v>
      </c>
      <c r="B26" s="246">
        <v>389.141</v>
      </c>
      <c r="C26" s="244">
        <v>164.761</v>
      </c>
      <c r="D26" s="245">
        <v>0</v>
      </c>
      <c r="E26" s="244">
        <v>0</v>
      </c>
      <c r="F26" s="245">
        <f>SUM(B26:E26)</f>
        <v>553.902</v>
      </c>
      <c r="G26" s="247">
        <f>F26/$F$9</f>
        <v>0.012159068757869672</v>
      </c>
      <c r="H26" s="246">
        <v>306.151</v>
      </c>
      <c r="I26" s="244">
        <v>303.292</v>
      </c>
      <c r="J26" s="245"/>
      <c r="K26" s="244"/>
      <c r="L26" s="245">
        <f>SUM(H26:K26)</f>
        <v>609.443</v>
      </c>
      <c r="M26" s="248">
        <f>IF(ISERROR(F26/L26-1),"         /0",(F26/L26-1))</f>
        <v>-0.09113403550455079</v>
      </c>
      <c r="N26" s="246">
        <v>2709.4110000000005</v>
      </c>
      <c r="O26" s="244">
        <v>1642.104</v>
      </c>
      <c r="P26" s="245"/>
      <c r="Q26" s="244"/>
      <c r="R26" s="245">
        <f>SUM(N26:Q26)</f>
        <v>4351.515</v>
      </c>
      <c r="S26" s="247">
        <f>R26/$R$9</f>
        <v>0.010499382344565886</v>
      </c>
      <c r="T26" s="250">
        <v>2691.8709999999996</v>
      </c>
      <c r="U26" s="244">
        <v>2468.858</v>
      </c>
      <c r="V26" s="245"/>
      <c r="W26" s="244"/>
      <c r="X26" s="245">
        <f>SUM(T26:W26)</f>
        <v>5160.728999999999</v>
      </c>
      <c r="Y26" s="243">
        <f>IF(ISERROR(R26/X26-1),"         /0",IF(R26/X26&gt;5,"  *  ",(R26/X26-1)))</f>
        <v>-0.15680226572641176</v>
      </c>
    </row>
    <row r="27" spans="1:25" ht="19.5" customHeight="1">
      <c r="A27" s="249" t="s">
        <v>294</v>
      </c>
      <c r="B27" s="246">
        <v>10.935</v>
      </c>
      <c r="C27" s="244">
        <v>0.145</v>
      </c>
      <c r="D27" s="245">
        <v>0</v>
      </c>
      <c r="E27" s="244">
        <v>233.391</v>
      </c>
      <c r="F27" s="245">
        <f t="shared" si="8"/>
        <v>244.471</v>
      </c>
      <c r="G27" s="247">
        <f t="shared" si="9"/>
        <v>0.005366544439819962</v>
      </c>
      <c r="H27" s="246">
        <v>21.445999999999998</v>
      </c>
      <c r="I27" s="244">
        <v>0</v>
      </c>
      <c r="J27" s="245">
        <v>0.1</v>
      </c>
      <c r="K27" s="244">
        <v>54.396</v>
      </c>
      <c r="L27" s="245">
        <f t="shared" si="10"/>
        <v>75.94200000000001</v>
      </c>
      <c r="M27" s="248">
        <f t="shared" si="15"/>
        <v>2.219180427168102</v>
      </c>
      <c r="N27" s="246">
        <v>105.526</v>
      </c>
      <c r="O27" s="244">
        <v>5.6739999999999995</v>
      </c>
      <c r="P27" s="245"/>
      <c r="Q27" s="244">
        <v>978.0529999999999</v>
      </c>
      <c r="R27" s="245">
        <f t="shared" si="11"/>
        <v>1089.253</v>
      </c>
      <c r="S27" s="247">
        <f t="shared" si="12"/>
        <v>0.00262816139136954</v>
      </c>
      <c r="T27" s="250">
        <v>131.601</v>
      </c>
      <c r="U27" s="244">
        <v>39.96900000000001</v>
      </c>
      <c r="V27" s="245">
        <v>0.1</v>
      </c>
      <c r="W27" s="244">
        <v>302.381</v>
      </c>
      <c r="X27" s="245">
        <f t="shared" si="13"/>
        <v>474.05099999999993</v>
      </c>
      <c r="Y27" s="243">
        <f t="shared" si="14"/>
        <v>1.2977548829134422</v>
      </c>
    </row>
    <row r="28" spans="1:25" ht="19.5" customHeight="1">
      <c r="A28" s="249" t="s">
        <v>297</v>
      </c>
      <c r="B28" s="246">
        <v>99.646</v>
      </c>
      <c r="C28" s="244">
        <v>12.463000000000001</v>
      </c>
      <c r="D28" s="245">
        <v>0</v>
      </c>
      <c r="E28" s="244">
        <v>0</v>
      </c>
      <c r="F28" s="245">
        <f t="shared" si="8"/>
        <v>112.10900000000001</v>
      </c>
      <c r="G28" s="247">
        <f t="shared" si="9"/>
        <v>0.0024609787279627282</v>
      </c>
      <c r="H28" s="246">
        <v>104.589</v>
      </c>
      <c r="I28" s="244">
        <v>31.349000000000004</v>
      </c>
      <c r="J28" s="245"/>
      <c r="K28" s="244"/>
      <c r="L28" s="245">
        <f t="shared" si="10"/>
        <v>135.938</v>
      </c>
      <c r="M28" s="248">
        <f t="shared" si="15"/>
        <v>-0.17529314834704046</v>
      </c>
      <c r="N28" s="246">
        <v>698.7180000000001</v>
      </c>
      <c r="O28" s="244">
        <v>165.11099999999996</v>
      </c>
      <c r="P28" s="245">
        <v>0</v>
      </c>
      <c r="Q28" s="244">
        <v>30.011000000000003</v>
      </c>
      <c r="R28" s="245">
        <f t="shared" si="11"/>
        <v>893.84</v>
      </c>
      <c r="S28" s="247">
        <f t="shared" si="12"/>
        <v>0.0021566667964758876</v>
      </c>
      <c r="T28" s="250">
        <v>1086.1670000000001</v>
      </c>
      <c r="U28" s="244">
        <v>103.765</v>
      </c>
      <c r="V28" s="245">
        <v>0</v>
      </c>
      <c r="W28" s="244">
        <v>16.15</v>
      </c>
      <c r="X28" s="245">
        <f t="shared" si="13"/>
        <v>1206.0820000000003</v>
      </c>
      <c r="Y28" s="243">
        <f t="shared" si="14"/>
        <v>-0.25888952824103184</v>
      </c>
    </row>
    <row r="29" spans="1:25" ht="19.5" customHeight="1">
      <c r="A29" s="249" t="s">
        <v>296</v>
      </c>
      <c r="B29" s="246">
        <v>0</v>
      </c>
      <c r="C29" s="244">
        <v>0</v>
      </c>
      <c r="D29" s="245">
        <v>0</v>
      </c>
      <c r="E29" s="244">
        <v>102.93700000000001</v>
      </c>
      <c r="F29" s="245">
        <f t="shared" si="8"/>
        <v>102.93700000000001</v>
      </c>
      <c r="G29" s="247">
        <f t="shared" si="9"/>
        <v>0.0022596380961412495</v>
      </c>
      <c r="H29" s="246">
        <v>4.465</v>
      </c>
      <c r="I29" s="244">
        <v>0</v>
      </c>
      <c r="J29" s="245"/>
      <c r="K29" s="244">
        <v>13.199</v>
      </c>
      <c r="L29" s="245">
        <f t="shared" si="10"/>
        <v>17.664</v>
      </c>
      <c r="M29" s="248">
        <f t="shared" si="15"/>
        <v>4.827502264492754</v>
      </c>
      <c r="N29" s="246">
        <v>11.716000000000001</v>
      </c>
      <c r="O29" s="244">
        <v>23.804000000000002</v>
      </c>
      <c r="P29" s="245">
        <v>0</v>
      </c>
      <c r="Q29" s="244">
        <v>678.093</v>
      </c>
      <c r="R29" s="245">
        <f t="shared" si="11"/>
        <v>713.6129999999999</v>
      </c>
      <c r="S29" s="247">
        <f t="shared" si="12"/>
        <v>0.001721813146238194</v>
      </c>
      <c r="T29" s="250">
        <v>45.047</v>
      </c>
      <c r="U29" s="244">
        <v>42.459</v>
      </c>
      <c r="V29" s="245">
        <v>0</v>
      </c>
      <c r="W29" s="244">
        <v>170.16</v>
      </c>
      <c r="X29" s="245">
        <f t="shared" si="13"/>
        <v>257.666</v>
      </c>
      <c r="Y29" s="243">
        <f t="shared" si="14"/>
        <v>1.7695272174054781</v>
      </c>
    </row>
    <row r="30" spans="1:25" ht="19.5" customHeight="1">
      <c r="A30" s="249" t="s">
        <v>288</v>
      </c>
      <c r="B30" s="246">
        <v>42.083999999999996</v>
      </c>
      <c r="C30" s="244">
        <v>48.133</v>
      </c>
      <c r="D30" s="245">
        <v>0</v>
      </c>
      <c r="E30" s="244">
        <v>0</v>
      </c>
      <c r="F30" s="245">
        <f t="shared" si="8"/>
        <v>90.217</v>
      </c>
      <c r="G30" s="247">
        <f t="shared" si="9"/>
        <v>0.001980412972202173</v>
      </c>
      <c r="H30" s="246">
        <v>34.509</v>
      </c>
      <c r="I30" s="244">
        <v>61.65100000000001</v>
      </c>
      <c r="J30" s="245"/>
      <c r="K30" s="244">
        <v>14.346</v>
      </c>
      <c r="L30" s="245">
        <f t="shared" si="10"/>
        <v>110.50600000000001</v>
      </c>
      <c r="M30" s="248">
        <f t="shared" si="15"/>
        <v>-0.18360089044938743</v>
      </c>
      <c r="N30" s="246">
        <v>489.325</v>
      </c>
      <c r="O30" s="244">
        <v>384.888</v>
      </c>
      <c r="P30" s="245"/>
      <c r="Q30" s="244">
        <v>51.716</v>
      </c>
      <c r="R30" s="245">
        <f t="shared" si="11"/>
        <v>925.929</v>
      </c>
      <c r="S30" s="247">
        <f t="shared" si="12"/>
        <v>0.0022340914819141255</v>
      </c>
      <c r="T30" s="250">
        <v>299.52400000000006</v>
      </c>
      <c r="U30" s="244">
        <v>791.5150000000002</v>
      </c>
      <c r="V30" s="245">
        <v>0.1</v>
      </c>
      <c r="W30" s="244">
        <v>14.446</v>
      </c>
      <c r="X30" s="245">
        <f t="shared" si="13"/>
        <v>1105.585</v>
      </c>
      <c r="Y30" s="243">
        <f t="shared" si="14"/>
        <v>-0.16249858672105721</v>
      </c>
    </row>
    <row r="31" spans="1:25" ht="19.5" customHeight="1">
      <c r="A31" s="249" t="s">
        <v>293</v>
      </c>
      <c r="B31" s="246">
        <v>72.647</v>
      </c>
      <c r="C31" s="244">
        <v>16.044</v>
      </c>
      <c r="D31" s="245">
        <v>0</v>
      </c>
      <c r="E31" s="244">
        <v>0</v>
      </c>
      <c r="F31" s="245">
        <f t="shared" si="8"/>
        <v>88.691</v>
      </c>
      <c r="G31" s="247">
        <f t="shared" si="9"/>
        <v>0.0019469147379937589</v>
      </c>
      <c r="H31" s="246">
        <v>147.712</v>
      </c>
      <c r="I31" s="244">
        <v>451.683</v>
      </c>
      <c r="J31" s="245"/>
      <c r="K31" s="244"/>
      <c r="L31" s="245">
        <f t="shared" si="10"/>
        <v>599.395</v>
      </c>
      <c r="M31" s="248">
        <f t="shared" si="15"/>
        <v>-0.8520324660699539</v>
      </c>
      <c r="N31" s="246">
        <v>555.531</v>
      </c>
      <c r="O31" s="244">
        <v>2696.5819999999994</v>
      </c>
      <c r="P31" s="245"/>
      <c r="Q31" s="244">
        <v>120.327</v>
      </c>
      <c r="R31" s="245">
        <f t="shared" si="11"/>
        <v>3372.4399999999996</v>
      </c>
      <c r="S31" s="247">
        <f t="shared" si="12"/>
        <v>0.00813705962040985</v>
      </c>
      <c r="T31" s="250">
        <v>980.4920000000002</v>
      </c>
      <c r="U31" s="244">
        <v>4203.25</v>
      </c>
      <c r="V31" s="245"/>
      <c r="W31" s="244">
        <v>47.666</v>
      </c>
      <c r="X31" s="245">
        <f t="shared" si="13"/>
        <v>5231.408</v>
      </c>
      <c r="Y31" s="243">
        <f t="shared" si="14"/>
        <v>-0.3553475469701466</v>
      </c>
    </row>
    <row r="32" spans="1:25" ht="19.5" customHeight="1">
      <c r="A32" s="249" t="s">
        <v>299</v>
      </c>
      <c r="B32" s="246">
        <v>67.15599999999999</v>
      </c>
      <c r="C32" s="244">
        <v>0</v>
      </c>
      <c r="D32" s="245">
        <v>0</v>
      </c>
      <c r="E32" s="244">
        <v>0</v>
      </c>
      <c r="F32" s="245">
        <f t="shared" si="8"/>
        <v>67.15599999999999</v>
      </c>
      <c r="G32" s="247">
        <f t="shared" si="9"/>
        <v>0.001474185725098475</v>
      </c>
      <c r="H32" s="246">
        <v>0</v>
      </c>
      <c r="I32" s="244">
        <v>0</v>
      </c>
      <c r="J32" s="245"/>
      <c r="K32" s="244"/>
      <c r="L32" s="245">
        <f t="shared" si="10"/>
        <v>0</v>
      </c>
      <c r="M32" s="248" t="str">
        <f>IF(ISERROR(F32/L32-1),"         /0",(F32/L32-1))</f>
        <v>         /0</v>
      </c>
      <c r="N32" s="246">
        <v>90.69399999999999</v>
      </c>
      <c r="O32" s="244">
        <v>66.021</v>
      </c>
      <c r="P32" s="245"/>
      <c r="Q32" s="244"/>
      <c r="R32" s="245">
        <f t="shared" si="11"/>
        <v>156.71499999999997</v>
      </c>
      <c r="S32" s="247">
        <f t="shared" si="12"/>
        <v>0.0003781236429447313</v>
      </c>
      <c r="T32" s="250">
        <v>2.655</v>
      </c>
      <c r="U32" s="244">
        <v>71.951</v>
      </c>
      <c r="V32" s="245"/>
      <c r="W32" s="244"/>
      <c r="X32" s="245">
        <f t="shared" si="13"/>
        <v>74.606</v>
      </c>
      <c r="Y32" s="243">
        <f t="shared" si="14"/>
        <v>1.1005683189019648</v>
      </c>
    </row>
    <row r="33" spans="1:25" ht="19.5" customHeight="1" thickBot="1">
      <c r="A33" s="249" t="s">
        <v>263</v>
      </c>
      <c r="B33" s="246">
        <v>611.917</v>
      </c>
      <c r="C33" s="244">
        <v>372.63000000000005</v>
      </c>
      <c r="D33" s="245">
        <v>60.856</v>
      </c>
      <c r="E33" s="244">
        <v>42.803000000000004</v>
      </c>
      <c r="F33" s="245">
        <f t="shared" si="8"/>
        <v>1088.2060000000001</v>
      </c>
      <c r="G33" s="247">
        <f t="shared" si="9"/>
        <v>0.023887928869594847</v>
      </c>
      <c r="H33" s="246">
        <v>483.87800000000004</v>
      </c>
      <c r="I33" s="244">
        <v>1090.693</v>
      </c>
      <c r="J33" s="245">
        <v>45.573</v>
      </c>
      <c r="K33" s="244">
        <v>45.924</v>
      </c>
      <c r="L33" s="245">
        <f t="shared" si="10"/>
        <v>1666.068</v>
      </c>
      <c r="M33" s="248">
        <f t="shared" si="15"/>
        <v>-0.3468417855693764</v>
      </c>
      <c r="N33" s="246">
        <v>3738.9570000000017</v>
      </c>
      <c r="O33" s="244">
        <v>2924.05</v>
      </c>
      <c r="P33" s="245">
        <v>611.485</v>
      </c>
      <c r="Q33" s="244">
        <v>972.627</v>
      </c>
      <c r="R33" s="245">
        <f t="shared" si="11"/>
        <v>8247.119</v>
      </c>
      <c r="S33" s="247">
        <f t="shared" si="12"/>
        <v>0.01989873770908152</v>
      </c>
      <c r="T33" s="250">
        <v>3685.736</v>
      </c>
      <c r="U33" s="244">
        <v>3127.2140000000004</v>
      </c>
      <c r="V33" s="245">
        <v>124.24700000000001</v>
      </c>
      <c r="W33" s="244">
        <v>612.5929999999998</v>
      </c>
      <c r="X33" s="245">
        <f t="shared" si="13"/>
        <v>7549.790000000001</v>
      </c>
      <c r="Y33" s="243">
        <f t="shared" si="14"/>
        <v>0.09236402601926663</v>
      </c>
    </row>
    <row r="34" spans="1:25" s="235" customFormat="1" ht="19.5" customHeight="1">
      <c r="A34" s="242" t="s">
        <v>58</v>
      </c>
      <c r="B34" s="239">
        <f>SUM(B35:B43)</f>
        <v>2056.6290000000004</v>
      </c>
      <c r="C34" s="238">
        <f>SUM(C35:C43)</f>
        <v>1620.509</v>
      </c>
      <c r="D34" s="237">
        <f>SUM(D35:D43)</f>
        <v>0</v>
      </c>
      <c r="E34" s="238">
        <f>SUM(E35:E43)</f>
        <v>10.653</v>
      </c>
      <c r="F34" s="237">
        <f t="shared" si="8"/>
        <v>3687.791</v>
      </c>
      <c r="G34" s="240">
        <f t="shared" si="9"/>
        <v>0.08095313671669889</v>
      </c>
      <c r="H34" s="239">
        <f>SUM(H35:H43)</f>
        <v>2754.505</v>
      </c>
      <c r="I34" s="309">
        <f>SUM(I35:I43)</f>
        <v>1694.4589999999998</v>
      </c>
      <c r="J34" s="237">
        <f>SUM(J35:J43)</f>
        <v>0</v>
      </c>
      <c r="K34" s="238">
        <f>SUM(K35:K43)</f>
        <v>10.618</v>
      </c>
      <c r="L34" s="237">
        <f t="shared" si="10"/>
        <v>4459.582</v>
      </c>
      <c r="M34" s="241">
        <f t="shared" si="15"/>
        <v>-0.17306352927247448</v>
      </c>
      <c r="N34" s="239">
        <f>SUM(N35:N43)</f>
        <v>17606.614999999998</v>
      </c>
      <c r="O34" s="238">
        <f>SUM(O35:O43)</f>
        <v>13285.807</v>
      </c>
      <c r="P34" s="237">
        <f>SUM(P35:P43)</f>
        <v>1451.2810000000002</v>
      </c>
      <c r="Q34" s="238">
        <f>SUM(Q35:Q43)</f>
        <v>293.911</v>
      </c>
      <c r="R34" s="237">
        <f t="shared" si="11"/>
        <v>32637.613999999998</v>
      </c>
      <c r="S34" s="240">
        <f t="shared" si="12"/>
        <v>0.07874838721694774</v>
      </c>
      <c r="T34" s="239">
        <f>SUM(T35:T43)</f>
        <v>24850.369999999995</v>
      </c>
      <c r="U34" s="238">
        <f>SUM(U35:U43)</f>
        <v>12780.928</v>
      </c>
      <c r="V34" s="237">
        <f>SUM(V35:V43)</f>
        <v>285.78400000000005</v>
      </c>
      <c r="W34" s="238">
        <f>SUM(W35:W43)</f>
        <v>200.969</v>
      </c>
      <c r="X34" s="237">
        <f t="shared" si="13"/>
        <v>38118.05099999999</v>
      </c>
      <c r="Y34" s="236">
        <f t="shared" si="14"/>
        <v>-0.14377537298536058</v>
      </c>
    </row>
    <row r="35" spans="1:25" ht="19.5" customHeight="1">
      <c r="A35" s="249" t="s">
        <v>353</v>
      </c>
      <c r="B35" s="246">
        <v>856.31</v>
      </c>
      <c r="C35" s="244">
        <v>0</v>
      </c>
      <c r="D35" s="245">
        <v>0</v>
      </c>
      <c r="E35" s="244">
        <v>0</v>
      </c>
      <c r="F35" s="245">
        <f t="shared" si="8"/>
        <v>856.31</v>
      </c>
      <c r="G35" s="247">
        <f t="shared" si="9"/>
        <v>0.018797426562914336</v>
      </c>
      <c r="H35" s="246">
        <v>1764.691</v>
      </c>
      <c r="I35" s="292">
        <v>166.9</v>
      </c>
      <c r="J35" s="245"/>
      <c r="K35" s="244"/>
      <c r="L35" s="245">
        <f t="shared" si="10"/>
        <v>1931.5910000000001</v>
      </c>
      <c r="M35" s="248">
        <f t="shared" si="15"/>
        <v>-0.5566815128047294</v>
      </c>
      <c r="N35" s="246">
        <v>8288.425000000001</v>
      </c>
      <c r="O35" s="244">
        <v>204.65699999999998</v>
      </c>
      <c r="P35" s="245"/>
      <c r="Q35" s="244"/>
      <c r="R35" s="245">
        <f t="shared" si="11"/>
        <v>8493.082</v>
      </c>
      <c r="S35" s="247">
        <f t="shared" si="12"/>
        <v>0.02049219988940641</v>
      </c>
      <c r="T35" s="246">
        <v>15387.941999999997</v>
      </c>
      <c r="U35" s="244">
        <v>644.887</v>
      </c>
      <c r="V35" s="245">
        <v>132.872</v>
      </c>
      <c r="W35" s="244"/>
      <c r="X35" s="228">
        <f t="shared" si="13"/>
        <v>16165.700999999997</v>
      </c>
      <c r="Y35" s="243">
        <f t="shared" si="14"/>
        <v>-0.4746233398724867</v>
      </c>
    </row>
    <row r="36" spans="1:25" ht="19.5" customHeight="1">
      <c r="A36" s="249" t="s">
        <v>301</v>
      </c>
      <c r="B36" s="246">
        <v>182.913</v>
      </c>
      <c r="C36" s="244">
        <v>658.563</v>
      </c>
      <c r="D36" s="245">
        <v>0</v>
      </c>
      <c r="E36" s="244">
        <v>0</v>
      </c>
      <c r="F36" s="245">
        <f t="shared" si="8"/>
        <v>841.476</v>
      </c>
      <c r="G36" s="247">
        <f t="shared" si="9"/>
        <v>0.01847179562828287</v>
      </c>
      <c r="H36" s="246">
        <v>275.769</v>
      </c>
      <c r="I36" s="292">
        <v>742.806</v>
      </c>
      <c r="J36" s="245"/>
      <c r="K36" s="244"/>
      <c r="L36" s="245">
        <f t="shared" si="10"/>
        <v>1018.575</v>
      </c>
      <c r="M36" s="248">
        <f t="shared" si="15"/>
        <v>-0.1738693763345851</v>
      </c>
      <c r="N36" s="246">
        <v>2165.381</v>
      </c>
      <c r="O36" s="244">
        <v>5285.237999999999</v>
      </c>
      <c r="P36" s="245">
        <v>0</v>
      </c>
      <c r="Q36" s="244"/>
      <c r="R36" s="245">
        <f t="shared" si="11"/>
        <v>7450.618999999999</v>
      </c>
      <c r="S36" s="247">
        <f t="shared" si="12"/>
        <v>0.017976933914897943</v>
      </c>
      <c r="T36" s="246">
        <v>2396.9220000000005</v>
      </c>
      <c r="U36" s="244">
        <v>5683.282</v>
      </c>
      <c r="V36" s="245">
        <v>0</v>
      </c>
      <c r="W36" s="244">
        <v>0</v>
      </c>
      <c r="X36" s="228">
        <f t="shared" si="13"/>
        <v>8080.204000000001</v>
      </c>
      <c r="Y36" s="243">
        <f t="shared" si="14"/>
        <v>-0.07791696843297546</v>
      </c>
    </row>
    <row r="37" spans="1:25" ht="19.5" customHeight="1">
      <c r="A37" s="249" t="s">
        <v>354</v>
      </c>
      <c r="B37" s="246">
        <v>357.034</v>
      </c>
      <c r="C37" s="244">
        <v>265.245</v>
      </c>
      <c r="D37" s="245">
        <v>0</v>
      </c>
      <c r="E37" s="244">
        <v>0</v>
      </c>
      <c r="F37" s="228">
        <f t="shared" si="8"/>
        <v>622.279</v>
      </c>
      <c r="G37" s="247">
        <f t="shared" si="9"/>
        <v>0.013660057460667015</v>
      </c>
      <c r="H37" s="246">
        <v>277.828</v>
      </c>
      <c r="I37" s="292">
        <v>160.452</v>
      </c>
      <c r="J37" s="245"/>
      <c r="K37" s="244"/>
      <c r="L37" s="228">
        <f t="shared" si="10"/>
        <v>438.28</v>
      </c>
      <c r="M37" s="248">
        <f t="shared" si="15"/>
        <v>0.41982066259012507</v>
      </c>
      <c r="N37" s="246">
        <v>2679.013</v>
      </c>
      <c r="O37" s="244">
        <v>1909.4319999999998</v>
      </c>
      <c r="P37" s="245">
        <v>100.69</v>
      </c>
      <c r="Q37" s="244">
        <v>11.317</v>
      </c>
      <c r="R37" s="245">
        <f t="shared" si="11"/>
        <v>4700.451999999999</v>
      </c>
      <c r="S37" s="247">
        <f t="shared" si="12"/>
        <v>0.011341301303173585</v>
      </c>
      <c r="T37" s="246">
        <v>2686.314</v>
      </c>
      <c r="U37" s="244">
        <v>1293.9070000000002</v>
      </c>
      <c r="V37" s="245">
        <v>152.362</v>
      </c>
      <c r="W37" s="244">
        <v>12.477</v>
      </c>
      <c r="X37" s="228">
        <f t="shared" si="13"/>
        <v>4145.0599999999995</v>
      </c>
      <c r="Y37" s="243">
        <f t="shared" si="14"/>
        <v>0.1339888928025168</v>
      </c>
    </row>
    <row r="38" spans="1:25" ht="19.5" customHeight="1">
      <c r="A38" s="249" t="s">
        <v>302</v>
      </c>
      <c r="B38" s="246">
        <v>267.929</v>
      </c>
      <c r="C38" s="244">
        <v>269.96</v>
      </c>
      <c r="D38" s="245">
        <v>0</v>
      </c>
      <c r="E38" s="244">
        <v>10.653</v>
      </c>
      <c r="F38" s="228">
        <f>SUM(B38:E38)</f>
        <v>548.5419999999999</v>
      </c>
      <c r="G38" s="247">
        <f>F38/$F$9</f>
        <v>0.012041407856587165</v>
      </c>
      <c r="H38" s="246">
        <v>67.897</v>
      </c>
      <c r="I38" s="292">
        <v>208.995</v>
      </c>
      <c r="J38" s="245"/>
      <c r="K38" s="244">
        <v>10.618</v>
      </c>
      <c r="L38" s="228">
        <f>SUM(H38:K38)</f>
        <v>287.51</v>
      </c>
      <c r="M38" s="248">
        <f>IF(ISERROR(F38/L38-1),"         /0",(F38/L38-1))</f>
        <v>0.9079058119717573</v>
      </c>
      <c r="N38" s="246">
        <v>1265.264</v>
      </c>
      <c r="O38" s="244">
        <v>2451.762</v>
      </c>
      <c r="P38" s="245"/>
      <c r="Q38" s="244">
        <v>38.866</v>
      </c>
      <c r="R38" s="245">
        <f>SUM(N38:Q38)</f>
        <v>3755.892</v>
      </c>
      <c r="S38" s="247">
        <f>R38/$R$9</f>
        <v>0.009062256743432173</v>
      </c>
      <c r="T38" s="246">
        <v>354.60300000000007</v>
      </c>
      <c r="U38" s="244">
        <v>1610.4299999999998</v>
      </c>
      <c r="V38" s="245"/>
      <c r="W38" s="244">
        <v>188.447</v>
      </c>
      <c r="X38" s="228">
        <f>SUM(T38:W38)</f>
        <v>2153.48</v>
      </c>
      <c r="Y38" s="243">
        <f>IF(ISERROR(R38/X38-1),"         /0",IF(R38/X38&gt;5,"  *  ",(R38/X38-1)))</f>
        <v>0.744103497594591</v>
      </c>
    </row>
    <row r="39" spans="1:25" ht="19.5" customHeight="1">
      <c r="A39" s="249" t="s">
        <v>303</v>
      </c>
      <c r="B39" s="246">
        <v>2.905</v>
      </c>
      <c r="C39" s="244">
        <v>226.198</v>
      </c>
      <c r="D39" s="245">
        <v>0</v>
      </c>
      <c r="E39" s="244">
        <v>0</v>
      </c>
      <c r="F39" s="228">
        <f t="shared" si="8"/>
        <v>229.103</v>
      </c>
      <c r="G39" s="247">
        <f t="shared" si="9"/>
        <v>0.0050291913183816185</v>
      </c>
      <c r="H39" s="246">
        <v>23.868000000000002</v>
      </c>
      <c r="I39" s="292">
        <v>277.18100000000004</v>
      </c>
      <c r="J39" s="245"/>
      <c r="K39" s="244"/>
      <c r="L39" s="228">
        <f t="shared" si="10"/>
        <v>301.04900000000004</v>
      </c>
      <c r="M39" s="248">
        <f t="shared" si="15"/>
        <v>-0.23898435138465834</v>
      </c>
      <c r="N39" s="246">
        <v>109.796</v>
      </c>
      <c r="O39" s="244">
        <v>1946.605</v>
      </c>
      <c r="P39" s="245"/>
      <c r="Q39" s="244"/>
      <c r="R39" s="245">
        <f t="shared" si="11"/>
        <v>2056.401</v>
      </c>
      <c r="S39" s="247">
        <f t="shared" si="12"/>
        <v>0.004961706521234014</v>
      </c>
      <c r="T39" s="246">
        <v>303.394</v>
      </c>
      <c r="U39" s="244">
        <v>1954.9070000000002</v>
      </c>
      <c r="V39" s="245"/>
      <c r="W39" s="244"/>
      <c r="X39" s="228">
        <f t="shared" si="13"/>
        <v>2258.3010000000004</v>
      </c>
      <c r="Y39" s="243">
        <f t="shared" si="14"/>
        <v>-0.08940349404264558</v>
      </c>
    </row>
    <row r="40" spans="1:25" ht="19.5" customHeight="1">
      <c r="A40" s="249" t="s">
        <v>305</v>
      </c>
      <c r="B40" s="246">
        <v>12.873</v>
      </c>
      <c r="C40" s="244">
        <v>98.597</v>
      </c>
      <c r="D40" s="245">
        <v>0</v>
      </c>
      <c r="E40" s="244">
        <v>0</v>
      </c>
      <c r="F40" s="245">
        <f t="shared" si="8"/>
        <v>111.47</v>
      </c>
      <c r="G40" s="247">
        <f t="shared" si="9"/>
        <v>0.002446951616783713</v>
      </c>
      <c r="H40" s="246">
        <v>3.428</v>
      </c>
      <c r="I40" s="292">
        <v>91.337</v>
      </c>
      <c r="J40" s="245"/>
      <c r="K40" s="244"/>
      <c r="L40" s="245">
        <f t="shared" si="10"/>
        <v>94.765</v>
      </c>
      <c r="M40" s="248">
        <f t="shared" si="15"/>
        <v>0.17627816176858535</v>
      </c>
      <c r="N40" s="246">
        <v>119.32700000000001</v>
      </c>
      <c r="O40" s="244">
        <v>841.326</v>
      </c>
      <c r="P40" s="245"/>
      <c r="Q40" s="244"/>
      <c r="R40" s="245">
        <f t="shared" si="11"/>
        <v>960.653</v>
      </c>
      <c r="S40" s="247">
        <f t="shared" si="12"/>
        <v>0.0023178739237838435</v>
      </c>
      <c r="T40" s="246">
        <v>97.735</v>
      </c>
      <c r="U40" s="244">
        <v>579.73</v>
      </c>
      <c r="V40" s="245"/>
      <c r="W40" s="244"/>
      <c r="X40" s="228">
        <f t="shared" si="13"/>
        <v>677.465</v>
      </c>
      <c r="Y40" s="243">
        <f t="shared" si="14"/>
        <v>0.4180112625744503</v>
      </c>
    </row>
    <row r="41" spans="1:25" ht="19.5" customHeight="1">
      <c r="A41" s="249" t="s">
        <v>304</v>
      </c>
      <c r="B41" s="246">
        <v>0.671</v>
      </c>
      <c r="C41" s="244">
        <v>72.014</v>
      </c>
      <c r="D41" s="245">
        <v>0</v>
      </c>
      <c r="E41" s="244">
        <v>0</v>
      </c>
      <c r="F41" s="245">
        <f t="shared" si="8"/>
        <v>72.685</v>
      </c>
      <c r="G41" s="247">
        <f t="shared" si="9"/>
        <v>0.0015955564570370878</v>
      </c>
      <c r="H41" s="246">
        <v>0.754</v>
      </c>
      <c r="I41" s="292">
        <v>15.835</v>
      </c>
      <c r="J41" s="245"/>
      <c r="K41" s="244"/>
      <c r="L41" s="245">
        <f t="shared" si="10"/>
        <v>16.589000000000002</v>
      </c>
      <c r="M41" s="248" t="s">
        <v>49</v>
      </c>
      <c r="N41" s="246">
        <v>40.34499999999999</v>
      </c>
      <c r="O41" s="244">
        <v>456.788</v>
      </c>
      <c r="P41" s="245"/>
      <c r="Q41" s="244"/>
      <c r="R41" s="245">
        <f t="shared" si="11"/>
        <v>497.133</v>
      </c>
      <c r="S41" s="247">
        <f t="shared" si="12"/>
        <v>0.0011994878664329715</v>
      </c>
      <c r="T41" s="246">
        <v>275.25499999999994</v>
      </c>
      <c r="U41" s="244">
        <v>686.504</v>
      </c>
      <c r="V41" s="245">
        <v>0</v>
      </c>
      <c r="W41" s="244"/>
      <c r="X41" s="228">
        <f t="shared" si="13"/>
        <v>961.759</v>
      </c>
      <c r="Y41" s="243">
        <f t="shared" si="14"/>
        <v>-0.4831002361298413</v>
      </c>
    </row>
    <row r="42" spans="1:25" ht="19.5" customHeight="1">
      <c r="A42" s="249" t="s">
        <v>306</v>
      </c>
      <c r="B42" s="246">
        <v>8.361</v>
      </c>
      <c r="C42" s="244">
        <v>29.932</v>
      </c>
      <c r="D42" s="245">
        <v>0</v>
      </c>
      <c r="E42" s="244">
        <v>0</v>
      </c>
      <c r="F42" s="245">
        <f t="shared" si="8"/>
        <v>38.293</v>
      </c>
      <c r="G42" s="247">
        <f t="shared" si="9"/>
        <v>0.0008405949426886043</v>
      </c>
      <c r="H42" s="246">
        <v>3.992</v>
      </c>
      <c r="I42" s="292">
        <v>30.953</v>
      </c>
      <c r="J42" s="245"/>
      <c r="K42" s="244"/>
      <c r="L42" s="245">
        <f t="shared" si="10"/>
        <v>34.945</v>
      </c>
      <c r="M42" s="248" t="s">
        <v>49</v>
      </c>
      <c r="N42" s="246">
        <v>73.45500000000001</v>
      </c>
      <c r="O42" s="244">
        <v>189.999</v>
      </c>
      <c r="P42" s="245">
        <v>0</v>
      </c>
      <c r="Q42" s="244"/>
      <c r="R42" s="245">
        <f t="shared" si="11"/>
        <v>263.454</v>
      </c>
      <c r="S42" s="247">
        <f t="shared" si="12"/>
        <v>0.0006356646538516496</v>
      </c>
      <c r="T42" s="246">
        <v>113.06400000000002</v>
      </c>
      <c r="U42" s="244">
        <v>327.28099999999995</v>
      </c>
      <c r="V42" s="245">
        <v>0</v>
      </c>
      <c r="W42" s="244"/>
      <c r="X42" s="228">
        <f t="shared" si="13"/>
        <v>440.34499999999997</v>
      </c>
      <c r="Y42" s="243">
        <f t="shared" si="14"/>
        <v>-0.4017100228230137</v>
      </c>
    </row>
    <row r="43" spans="1:25" ht="19.5" customHeight="1" thickBot="1">
      <c r="A43" s="249" t="s">
        <v>263</v>
      </c>
      <c r="B43" s="246">
        <v>367.63300000000004</v>
      </c>
      <c r="C43" s="244">
        <v>0</v>
      </c>
      <c r="D43" s="245">
        <v>0</v>
      </c>
      <c r="E43" s="244">
        <v>0</v>
      </c>
      <c r="F43" s="463">
        <f t="shared" si="8"/>
        <v>367.63300000000004</v>
      </c>
      <c r="G43" s="247">
        <f t="shared" si="9"/>
        <v>0.00807015487335648</v>
      </c>
      <c r="H43" s="246">
        <v>336.278</v>
      </c>
      <c r="I43" s="292">
        <v>0</v>
      </c>
      <c r="J43" s="245">
        <v>0</v>
      </c>
      <c r="K43" s="244">
        <v>0</v>
      </c>
      <c r="L43" s="463">
        <f t="shared" si="10"/>
        <v>336.278</v>
      </c>
      <c r="M43" s="248">
        <f aca="true" t="shared" si="16" ref="M43:M57">IF(ISERROR(F43/L43-1),"         /0",(F43/L43-1))</f>
        <v>0.09324130630014449</v>
      </c>
      <c r="N43" s="246">
        <v>2865.608999999999</v>
      </c>
      <c r="O43" s="244">
        <v>0</v>
      </c>
      <c r="P43" s="245">
        <v>1350.5910000000001</v>
      </c>
      <c r="Q43" s="244">
        <v>243.72799999999998</v>
      </c>
      <c r="R43" s="245">
        <f t="shared" si="11"/>
        <v>4459.927999999999</v>
      </c>
      <c r="S43" s="247">
        <f t="shared" si="12"/>
        <v>0.010760962400735154</v>
      </c>
      <c r="T43" s="246">
        <v>3235.1409999999983</v>
      </c>
      <c r="U43" s="244">
        <v>0</v>
      </c>
      <c r="V43" s="245">
        <v>0.5499999999999999</v>
      </c>
      <c r="W43" s="244">
        <v>0.045000000000000005</v>
      </c>
      <c r="X43" s="228">
        <f t="shared" si="13"/>
        <v>3235.7359999999985</v>
      </c>
      <c r="Y43" s="243">
        <f t="shared" si="14"/>
        <v>0.37833494450721594</v>
      </c>
    </row>
    <row r="44" spans="1:25" s="235" customFormat="1" ht="19.5" customHeight="1">
      <c r="A44" s="242" t="s">
        <v>57</v>
      </c>
      <c r="B44" s="239">
        <f>SUM(B45:B51)</f>
        <v>2214.331</v>
      </c>
      <c r="C44" s="238">
        <f>SUM(C45:C51)</f>
        <v>1521.0900000000001</v>
      </c>
      <c r="D44" s="237">
        <f>SUM(D45:D51)</f>
        <v>150.95999999999998</v>
      </c>
      <c r="E44" s="238">
        <f>SUM(E45:E51)</f>
        <v>467.62199999999996</v>
      </c>
      <c r="F44" s="237">
        <f t="shared" si="8"/>
        <v>4354.003000000001</v>
      </c>
      <c r="G44" s="240">
        <f t="shared" si="9"/>
        <v>0.0955775964863294</v>
      </c>
      <c r="H44" s="239">
        <f>SUM(H45:H51)</f>
        <v>2361.9579999999996</v>
      </c>
      <c r="I44" s="238">
        <f>SUM(I45:I51)</f>
        <v>1723.57</v>
      </c>
      <c r="J44" s="237">
        <f>SUM(J45:J51)</f>
        <v>4.628000000000001</v>
      </c>
      <c r="K44" s="238">
        <f>SUM(K45:K51)</f>
        <v>2.008</v>
      </c>
      <c r="L44" s="237">
        <f t="shared" si="10"/>
        <v>4092.1639999999993</v>
      </c>
      <c r="M44" s="241">
        <f t="shared" si="16"/>
        <v>0.06398546099325486</v>
      </c>
      <c r="N44" s="239">
        <f>SUM(N45:N51)</f>
        <v>20540.302000000003</v>
      </c>
      <c r="O44" s="238">
        <f>SUM(O45:O51)</f>
        <v>16405.235</v>
      </c>
      <c r="P44" s="237">
        <f>SUM(P45:P51)</f>
        <v>705.6039999999999</v>
      </c>
      <c r="Q44" s="238">
        <f>SUM(Q45:Q51)</f>
        <v>1693.8459999999998</v>
      </c>
      <c r="R44" s="237">
        <f t="shared" si="11"/>
        <v>39344.987</v>
      </c>
      <c r="S44" s="240">
        <f t="shared" si="12"/>
        <v>0.09493200916346935</v>
      </c>
      <c r="T44" s="239">
        <f>SUM(T45:T51)</f>
        <v>21799.914000000008</v>
      </c>
      <c r="U44" s="238">
        <f>SUM(U45:U51)</f>
        <v>15342.220999999998</v>
      </c>
      <c r="V44" s="237">
        <f>SUM(V45:V51)</f>
        <v>13.646999999999998</v>
      </c>
      <c r="W44" s="238">
        <f>SUM(W45:W51)</f>
        <v>556.826</v>
      </c>
      <c r="X44" s="237">
        <f t="shared" si="13"/>
        <v>37712.60800000001</v>
      </c>
      <c r="Y44" s="236">
        <f t="shared" si="14"/>
        <v>0.043284702028562716</v>
      </c>
    </row>
    <row r="45" spans="1:25" s="219" customFormat="1" ht="19.5" customHeight="1">
      <c r="A45" s="234" t="s">
        <v>311</v>
      </c>
      <c r="B45" s="232">
        <v>930.6379999999999</v>
      </c>
      <c r="C45" s="229">
        <v>769.385</v>
      </c>
      <c r="D45" s="228">
        <v>112.806</v>
      </c>
      <c r="E45" s="229">
        <v>428.334</v>
      </c>
      <c r="F45" s="228">
        <f t="shared" si="8"/>
        <v>2241.163</v>
      </c>
      <c r="G45" s="231">
        <f t="shared" si="9"/>
        <v>0.049197249720335845</v>
      </c>
      <c r="H45" s="232">
        <v>1238.065</v>
      </c>
      <c r="I45" s="229">
        <v>1070.602</v>
      </c>
      <c r="J45" s="228">
        <v>0</v>
      </c>
      <c r="K45" s="229">
        <v>0</v>
      </c>
      <c r="L45" s="228">
        <f t="shared" si="10"/>
        <v>2308.6670000000004</v>
      </c>
      <c r="M45" s="233">
        <f t="shared" si="16"/>
        <v>-0.029239383592350232</v>
      </c>
      <c r="N45" s="232">
        <v>10138.180000000002</v>
      </c>
      <c r="O45" s="229">
        <v>8798.89</v>
      </c>
      <c r="P45" s="228">
        <v>585.6899999999999</v>
      </c>
      <c r="Q45" s="229">
        <v>1498.0629999999999</v>
      </c>
      <c r="R45" s="228">
        <f t="shared" si="11"/>
        <v>21020.822999999997</v>
      </c>
      <c r="S45" s="231">
        <f t="shared" si="12"/>
        <v>0.050719268547722914</v>
      </c>
      <c r="T45" s="230">
        <v>9454.280000000002</v>
      </c>
      <c r="U45" s="229">
        <v>8230.125999999998</v>
      </c>
      <c r="V45" s="228">
        <v>0.435</v>
      </c>
      <c r="W45" s="229">
        <v>307.88</v>
      </c>
      <c r="X45" s="228">
        <f t="shared" si="13"/>
        <v>17992.721000000005</v>
      </c>
      <c r="Y45" s="227">
        <f t="shared" si="14"/>
        <v>0.16829594589945507</v>
      </c>
    </row>
    <row r="46" spans="1:25" s="219" customFormat="1" ht="19.5" customHeight="1">
      <c r="A46" s="234" t="s">
        <v>312</v>
      </c>
      <c r="B46" s="232">
        <v>717.934</v>
      </c>
      <c r="C46" s="229">
        <v>574.698</v>
      </c>
      <c r="D46" s="228">
        <v>0</v>
      </c>
      <c r="E46" s="229">
        <v>0</v>
      </c>
      <c r="F46" s="228">
        <f t="shared" si="8"/>
        <v>1292.632</v>
      </c>
      <c r="G46" s="231">
        <f t="shared" si="9"/>
        <v>0.028375419057202516</v>
      </c>
      <c r="H46" s="232">
        <v>798.669</v>
      </c>
      <c r="I46" s="229">
        <v>412.949</v>
      </c>
      <c r="J46" s="228"/>
      <c r="K46" s="229"/>
      <c r="L46" s="228">
        <f t="shared" si="10"/>
        <v>1211.618</v>
      </c>
      <c r="M46" s="233">
        <f t="shared" si="16"/>
        <v>0.06686430871776428</v>
      </c>
      <c r="N46" s="232">
        <v>5793.426999999998</v>
      </c>
      <c r="O46" s="229">
        <v>5197.685</v>
      </c>
      <c r="P46" s="228"/>
      <c r="Q46" s="229"/>
      <c r="R46" s="228">
        <f t="shared" si="11"/>
        <v>10991.111999999997</v>
      </c>
      <c r="S46" s="231">
        <f t="shared" si="12"/>
        <v>0.02651947362698881</v>
      </c>
      <c r="T46" s="230">
        <v>7579.843000000003</v>
      </c>
      <c r="U46" s="229">
        <v>4550.843999999999</v>
      </c>
      <c r="V46" s="228"/>
      <c r="W46" s="229"/>
      <c r="X46" s="228">
        <f t="shared" si="13"/>
        <v>12130.687000000002</v>
      </c>
      <c r="Y46" s="227">
        <f t="shared" si="14"/>
        <v>-0.09394150553880454</v>
      </c>
    </row>
    <row r="47" spans="1:25" s="219" customFormat="1" ht="19.5" customHeight="1">
      <c r="A47" s="234" t="s">
        <v>314</v>
      </c>
      <c r="B47" s="232">
        <v>118.448</v>
      </c>
      <c r="C47" s="229">
        <v>37.221</v>
      </c>
      <c r="D47" s="228">
        <v>0</v>
      </c>
      <c r="E47" s="229">
        <v>0</v>
      </c>
      <c r="F47" s="228">
        <f>SUM(B47:E47)</f>
        <v>155.66899999999998</v>
      </c>
      <c r="G47" s="231">
        <f>F47/$F$9</f>
        <v>0.0034171930674899414</v>
      </c>
      <c r="H47" s="232">
        <v>86.529</v>
      </c>
      <c r="I47" s="229">
        <v>37.445</v>
      </c>
      <c r="J47" s="228">
        <v>0</v>
      </c>
      <c r="K47" s="229">
        <v>0</v>
      </c>
      <c r="L47" s="228">
        <f>SUM(H47:K47)</f>
        <v>123.97399999999999</v>
      </c>
      <c r="M47" s="233">
        <f t="shared" si="16"/>
        <v>0.25565844451255915</v>
      </c>
      <c r="N47" s="232">
        <v>842.938</v>
      </c>
      <c r="O47" s="229">
        <v>265.643</v>
      </c>
      <c r="P47" s="228">
        <v>0</v>
      </c>
      <c r="Q47" s="229">
        <v>0</v>
      </c>
      <c r="R47" s="228">
        <f>SUM(N47:Q47)</f>
        <v>1108.581</v>
      </c>
      <c r="S47" s="231">
        <f>R47/$R$9</f>
        <v>0.002674796198317412</v>
      </c>
      <c r="T47" s="230">
        <v>836.2959999999999</v>
      </c>
      <c r="U47" s="229">
        <v>273.567</v>
      </c>
      <c r="V47" s="228">
        <v>0</v>
      </c>
      <c r="W47" s="229">
        <v>0.002</v>
      </c>
      <c r="X47" s="228">
        <f>SUM(T47:W47)</f>
        <v>1109.8649999999998</v>
      </c>
      <c r="Y47" s="227">
        <f>IF(ISERROR(R47/X47-1),"         /0",IF(R47/X47&gt;5,"  *  ",(R47/X47-1)))</f>
        <v>-0.001156897460501849</v>
      </c>
    </row>
    <row r="48" spans="1:25" s="219" customFormat="1" ht="19.5" customHeight="1">
      <c r="A48" s="234" t="s">
        <v>316</v>
      </c>
      <c r="B48" s="232">
        <v>83.601</v>
      </c>
      <c r="C48" s="229">
        <v>23.353</v>
      </c>
      <c r="D48" s="228">
        <v>35.876</v>
      </c>
      <c r="E48" s="229">
        <v>0</v>
      </c>
      <c r="F48" s="228">
        <f>SUM(B48:E48)</f>
        <v>142.83</v>
      </c>
      <c r="G48" s="231">
        <f>F48/$F$9</f>
        <v>0.003135355695929109</v>
      </c>
      <c r="H48" s="232">
        <v>77.865</v>
      </c>
      <c r="I48" s="229">
        <v>41.391999999999996</v>
      </c>
      <c r="J48" s="228"/>
      <c r="K48" s="229"/>
      <c r="L48" s="228">
        <f>SUM(H48:K48)</f>
        <v>119.25699999999999</v>
      </c>
      <c r="M48" s="233">
        <f>IF(ISERROR(F48/L48-1),"         /0",(F48/L48-1))</f>
        <v>0.19766554583798035</v>
      </c>
      <c r="N48" s="232">
        <v>781.716</v>
      </c>
      <c r="O48" s="229">
        <v>321.2439999999999</v>
      </c>
      <c r="P48" s="228">
        <v>35.876</v>
      </c>
      <c r="Q48" s="229"/>
      <c r="R48" s="228">
        <f>SUM(N48:Q48)</f>
        <v>1138.836</v>
      </c>
      <c r="S48" s="231">
        <f>R48/$R$9</f>
        <v>0.002747795788766909</v>
      </c>
      <c r="T48" s="230">
        <v>911.128</v>
      </c>
      <c r="U48" s="229">
        <v>329.092</v>
      </c>
      <c r="V48" s="228"/>
      <c r="W48" s="229">
        <v>41.291</v>
      </c>
      <c r="X48" s="228">
        <f>SUM(T48:W48)</f>
        <v>1281.511</v>
      </c>
      <c r="Y48" s="227">
        <f>IF(ISERROR(R48/X48-1),"         /0",IF(R48/X48&gt;5,"  *  ",(R48/X48-1)))</f>
        <v>-0.11133341812906794</v>
      </c>
    </row>
    <row r="49" spans="1:25" s="219" customFormat="1" ht="19.5" customHeight="1">
      <c r="A49" s="234" t="s">
        <v>313</v>
      </c>
      <c r="B49" s="232">
        <v>0</v>
      </c>
      <c r="C49" s="229">
        <v>0</v>
      </c>
      <c r="D49" s="228">
        <v>0</v>
      </c>
      <c r="E49" s="229">
        <v>37.345</v>
      </c>
      <c r="F49" s="228">
        <f t="shared" si="8"/>
        <v>37.345</v>
      </c>
      <c r="G49" s="231">
        <f t="shared" si="9"/>
        <v>0.0008197847683572957</v>
      </c>
      <c r="H49" s="232">
        <v>32.342</v>
      </c>
      <c r="I49" s="229">
        <v>84.137</v>
      </c>
      <c r="J49" s="228"/>
      <c r="K49" s="229"/>
      <c r="L49" s="228">
        <f t="shared" si="10"/>
        <v>116.479</v>
      </c>
      <c r="M49" s="233">
        <f t="shared" si="16"/>
        <v>-0.67938426669185</v>
      </c>
      <c r="N49" s="232">
        <v>504.883</v>
      </c>
      <c r="O49" s="229">
        <v>758.6529999999999</v>
      </c>
      <c r="P49" s="228">
        <v>0</v>
      </c>
      <c r="Q49" s="229">
        <v>129.946</v>
      </c>
      <c r="R49" s="228">
        <f t="shared" si="11"/>
        <v>1393.4819999999997</v>
      </c>
      <c r="S49" s="231">
        <f t="shared" si="12"/>
        <v>0.0033622084051808067</v>
      </c>
      <c r="T49" s="230">
        <v>614.8929999999999</v>
      </c>
      <c r="U49" s="229">
        <v>1270.7349999999997</v>
      </c>
      <c r="V49" s="228">
        <v>0.12</v>
      </c>
      <c r="W49" s="229">
        <v>187.244</v>
      </c>
      <c r="X49" s="228">
        <f t="shared" si="13"/>
        <v>2072.9919999999997</v>
      </c>
      <c r="Y49" s="227">
        <f t="shared" si="14"/>
        <v>-0.327791906577546</v>
      </c>
    </row>
    <row r="50" spans="1:25" s="219" customFormat="1" ht="19.5" customHeight="1">
      <c r="A50" s="234" t="s">
        <v>318</v>
      </c>
      <c r="B50" s="232">
        <v>31.492</v>
      </c>
      <c r="C50" s="229">
        <v>4.925</v>
      </c>
      <c r="D50" s="228">
        <v>0</v>
      </c>
      <c r="E50" s="229">
        <v>0</v>
      </c>
      <c r="F50" s="228">
        <f t="shared" si="8"/>
        <v>36.417</v>
      </c>
      <c r="G50" s="231">
        <f t="shared" si="9"/>
        <v>0.0007994136272397279</v>
      </c>
      <c r="H50" s="232">
        <v>24.79</v>
      </c>
      <c r="I50" s="229">
        <v>0.341</v>
      </c>
      <c r="J50" s="228"/>
      <c r="K50" s="229"/>
      <c r="L50" s="228">
        <f t="shared" si="10"/>
        <v>25.131</v>
      </c>
      <c r="M50" s="233">
        <f t="shared" si="16"/>
        <v>0.44908678524531465</v>
      </c>
      <c r="N50" s="232">
        <v>315.77700000000004</v>
      </c>
      <c r="O50" s="229">
        <v>32.472</v>
      </c>
      <c r="P50" s="228"/>
      <c r="Q50" s="229"/>
      <c r="R50" s="228">
        <f t="shared" si="11"/>
        <v>348.249</v>
      </c>
      <c r="S50" s="231">
        <f t="shared" si="12"/>
        <v>0.0008402589447842247</v>
      </c>
      <c r="T50" s="230">
        <v>189.598</v>
      </c>
      <c r="U50" s="229">
        <v>8.346</v>
      </c>
      <c r="V50" s="228"/>
      <c r="W50" s="229"/>
      <c r="X50" s="228">
        <f t="shared" si="13"/>
        <v>197.94400000000002</v>
      </c>
      <c r="Y50" s="227">
        <f t="shared" si="14"/>
        <v>0.7593309218768944</v>
      </c>
    </row>
    <row r="51" spans="1:25" s="219" customFormat="1" ht="19.5" customHeight="1" thickBot="1">
      <c r="A51" s="234" t="s">
        <v>263</v>
      </c>
      <c r="B51" s="232">
        <v>332.21799999999996</v>
      </c>
      <c r="C51" s="229">
        <v>111.50800000000001</v>
      </c>
      <c r="D51" s="228">
        <v>2.278</v>
      </c>
      <c r="E51" s="229">
        <v>1.943</v>
      </c>
      <c r="F51" s="228">
        <f t="shared" si="8"/>
        <v>447.947</v>
      </c>
      <c r="G51" s="231">
        <f t="shared" si="9"/>
        <v>0.009833180549774952</v>
      </c>
      <c r="H51" s="232">
        <v>103.69800000000001</v>
      </c>
      <c r="I51" s="229">
        <v>76.70400000000001</v>
      </c>
      <c r="J51" s="228">
        <v>4.628000000000001</v>
      </c>
      <c r="K51" s="229">
        <v>2.008</v>
      </c>
      <c r="L51" s="228">
        <f t="shared" si="10"/>
        <v>187.03800000000004</v>
      </c>
      <c r="M51" s="233">
        <f t="shared" si="16"/>
        <v>1.394951827970786</v>
      </c>
      <c r="N51" s="232">
        <v>2163.381</v>
      </c>
      <c r="O51" s="229">
        <v>1030.6480000000001</v>
      </c>
      <c r="P51" s="228">
        <v>84.03799999999998</v>
      </c>
      <c r="Q51" s="229">
        <v>65.83699999999999</v>
      </c>
      <c r="R51" s="228">
        <f t="shared" si="11"/>
        <v>3343.904</v>
      </c>
      <c r="S51" s="231">
        <f t="shared" si="12"/>
        <v>0.008068207651708254</v>
      </c>
      <c r="T51" s="230">
        <v>2213.8759999999993</v>
      </c>
      <c r="U51" s="229">
        <v>679.511</v>
      </c>
      <c r="V51" s="228">
        <v>13.091999999999999</v>
      </c>
      <c r="W51" s="229">
        <v>20.409000000000002</v>
      </c>
      <c r="X51" s="228">
        <f t="shared" si="13"/>
        <v>2926.8879999999995</v>
      </c>
      <c r="Y51" s="227">
        <f t="shared" si="14"/>
        <v>0.14247760761600747</v>
      </c>
    </row>
    <row r="52" spans="1:25" s="235" customFormat="1" ht="19.5" customHeight="1">
      <c r="A52" s="242" t="s">
        <v>56</v>
      </c>
      <c r="B52" s="239">
        <f>SUM(B53:B56)</f>
        <v>681.436</v>
      </c>
      <c r="C52" s="238">
        <f>SUM(C53:C56)</f>
        <v>245.83100000000002</v>
      </c>
      <c r="D52" s="237">
        <f>SUM(D53:D56)</f>
        <v>0</v>
      </c>
      <c r="E52" s="238">
        <f>SUM(E53:E56)</f>
        <v>0</v>
      </c>
      <c r="F52" s="237">
        <f t="shared" si="8"/>
        <v>927.267</v>
      </c>
      <c r="G52" s="240">
        <f t="shared" si="9"/>
        <v>0.02035505055028423</v>
      </c>
      <c r="H52" s="239">
        <f>SUM(H53:H56)</f>
        <v>331.76500000000004</v>
      </c>
      <c r="I52" s="238">
        <f>SUM(I53:I56)</f>
        <v>212.814</v>
      </c>
      <c r="J52" s="237">
        <f>SUM(J53:J56)</f>
        <v>0</v>
      </c>
      <c r="K52" s="238">
        <f>SUM(K53:K56)</f>
        <v>0</v>
      </c>
      <c r="L52" s="237">
        <f t="shared" si="10"/>
        <v>544.5790000000001</v>
      </c>
      <c r="M52" s="241">
        <f t="shared" si="16"/>
        <v>0.702722653646211</v>
      </c>
      <c r="N52" s="239">
        <f>SUM(N53:N56)</f>
        <v>4867.406999999999</v>
      </c>
      <c r="O52" s="238">
        <f>SUM(O53:O56)</f>
        <v>1715.2270000000003</v>
      </c>
      <c r="P52" s="237">
        <f>SUM(P53:P56)</f>
        <v>0.43000000000000005</v>
      </c>
      <c r="Q52" s="238">
        <f>SUM(Q53:Q56)</f>
        <v>8.144</v>
      </c>
      <c r="R52" s="237">
        <f t="shared" si="11"/>
        <v>6591.2080000000005</v>
      </c>
      <c r="S52" s="240">
        <f t="shared" si="12"/>
        <v>0.015903337781108747</v>
      </c>
      <c r="T52" s="239">
        <f>SUM(T53:T56)</f>
        <v>4164.315</v>
      </c>
      <c r="U52" s="238">
        <f>SUM(U53:U56)</f>
        <v>1783.1349999999998</v>
      </c>
      <c r="V52" s="237">
        <f>SUM(V53:V56)</f>
        <v>272.371</v>
      </c>
      <c r="W52" s="238">
        <f>SUM(W53:W56)</f>
        <v>18.938</v>
      </c>
      <c r="X52" s="237">
        <f t="shared" si="13"/>
        <v>6238.758999999999</v>
      </c>
      <c r="Y52" s="236">
        <f t="shared" si="14"/>
        <v>0.056493446853773666</v>
      </c>
    </row>
    <row r="53" spans="1:25" ht="19.5" customHeight="1">
      <c r="A53" s="234" t="s">
        <v>324</v>
      </c>
      <c r="B53" s="232">
        <v>447.83000000000004</v>
      </c>
      <c r="C53" s="229">
        <v>89.417</v>
      </c>
      <c r="D53" s="228">
        <v>0</v>
      </c>
      <c r="E53" s="229">
        <v>0</v>
      </c>
      <c r="F53" s="228">
        <f t="shared" si="8"/>
        <v>537.2470000000001</v>
      </c>
      <c r="G53" s="231">
        <f t="shared" si="9"/>
        <v>0.011793463849127116</v>
      </c>
      <c r="H53" s="232">
        <v>70.77499999999999</v>
      </c>
      <c r="I53" s="229">
        <v>18.373</v>
      </c>
      <c r="J53" s="228"/>
      <c r="K53" s="229"/>
      <c r="L53" s="228">
        <f t="shared" si="10"/>
        <v>89.148</v>
      </c>
      <c r="M53" s="233">
        <f t="shared" si="16"/>
        <v>5.026461614394043</v>
      </c>
      <c r="N53" s="232">
        <v>2800.47</v>
      </c>
      <c r="O53" s="229">
        <v>462.418</v>
      </c>
      <c r="P53" s="228">
        <v>0.30000000000000004</v>
      </c>
      <c r="Q53" s="229">
        <v>6.7219999999999995</v>
      </c>
      <c r="R53" s="228">
        <f t="shared" si="11"/>
        <v>3269.9100000000003</v>
      </c>
      <c r="S53" s="231">
        <f t="shared" si="12"/>
        <v>0.007889674130117772</v>
      </c>
      <c r="T53" s="230">
        <v>1996.0030000000002</v>
      </c>
      <c r="U53" s="229">
        <v>676.0509999999999</v>
      </c>
      <c r="V53" s="228">
        <v>0.43</v>
      </c>
      <c r="W53" s="229">
        <v>0</v>
      </c>
      <c r="X53" s="228">
        <f t="shared" si="13"/>
        <v>2672.484</v>
      </c>
      <c r="Y53" s="227">
        <f t="shared" si="14"/>
        <v>0.22354708204052876</v>
      </c>
    </row>
    <row r="54" spans="1:25" ht="19.5" customHeight="1">
      <c r="A54" s="234" t="s">
        <v>323</v>
      </c>
      <c r="B54" s="232">
        <v>106.068</v>
      </c>
      <c r="C54" s="229">
        <v>15.01</v>
      </c>
      <c r="D54" s="228">
        <v>0</v>
      </c>
      <c r="E54" s="229">
        <v>0</v>
      </c>
      <c r="F54" s="228">
        <f t="shared" si="8"/>
        <v>121.078</v>
      </c>
      <c r="G54" s="231">
        <f t="shared" si="9"/>
        <v>0.0026578631726647387</v>
      </c>
      <c r="H54" s="232">
        <v>168.864</v>
      </c>
      <c r="I54" s="229">
        <v>3.848</v>
      </c>
      <c r="J54" s="228"/>
      <c r="K54" s="229">
        <v>0</v>
      </c>
      <c r="L54" s="228">
        <f t="shared" si="10"/>
        <v>172.71200000000002</v>
      </c>
      <c r="M54" s="233">
        <f t="shared" si="16"/>
        <v>-0.29896011857890603</v>
      </c>
      <c r="N54" s="232">
        <v>1084.7740000000001</v>
      </c>
      <c r="O54" s="229">
        <v>79.662</v>
      </c>
      <c r="P54" s="228">
        <v>0</v>
      </c>
      <c r="Q54" s="229">
        <v>0</v>
      </c>
      <c r="R54" s="228">
        <f t="shared" si="11"/>
        <v>1164.4360000000001</v>
      </c>
      <c r="S54" s="231">
        <f t="shared" si="12"/>
        <v>0.002809563744989256</v>
      </c>
      <c r="T54" s="230">
        <v>1209.7959999999998</v>
      </c>
      <c r="U54" s="229">
        <v>61.89699999999999</v>
      </c>
      <c r="V54" s="228">
        <v>0</v>
      </c>
      <c r="W54" s="229">
        <v>0</v>
      </c>
      <c r="X54" s="228">
        <f t="shared" si="13"/>
        <v>1271.6929999999998</v>
      </c>
      <c r="Y54" s="227">
        <f t="shared" si="14"/>
        <v>-0.08434189698299799</v>
      </c>
    </row>
    <row r="55" spans="1:25" ht="19.5" customHeight="1">
      <c r="A55" s="234" t="s">
        <v>322</v>
      </c>
      <c r="B55" s="232">
        <v>18.916</v>
      </c>
      <c r="C55" s="229">
        <v>48.144</v>
      </c>
      <c r="D55" s="228">
        <v>0</v>
      </c>
      <c r="E55" s="229">
        <v>0</v>
      </c>
      <c r="F55" s="228">
        <f t="shared" si="8"/>
        <v>67.06</v>
      </c>
      <c r="G55" s="231">
        <f t="shared" si="9"/>
        <v>0.00147207836567252</v>
      </c>
      <c r="H55" s="232">
        <v>10.627</v>
      </c>
      <c r="I55" s="229">
        <v>78.90599999999999</v>
      </c>
      <c r="J55" s="228"/>
      <c r="K55" s="229"/>
      <c r="L55" s="228">
        <f t="shared" si="10"/>
        <v>89.53299999999999</v>
      </c>
      <c r="M55" s="233">
        <f t="shared" si="16"/>
        <v>-0.25100242368735537</v>
      </c>
      <c r="N55" s="232">
        <v>143.6</v>
      </c>
      <c r="O55" s="229">
        <v>574.046</v>
      </c>
      <c r="P55" s="228">
        <v>0</v>
      </c>
      <c r="Q55" s="229">
        <v>0</v>
      </c>
      <c r="R55" s="228">
        <f t="shared" si="11"/>
        <v>717.6460000000001</v>
      </c>
      <c r="S55" s="231">
        <f t="shared" si="12"/>
        <v>0.001731544012154004</v>
      </c>
      <c r="T55" s="230">
        <v>114.398</v>
      </c>
      <c r="U55" s="229">
        <v>206.541</v>
      </c>
      <c r="V55" s="228">
        <v>271.881</v>
      </c>
      <c r="W55" s="229">
        <v>18.878</v>
      </c>
      <c r="X55" s="228">
        <f t="shared" si="13"/>
        <v>611.698</v>
      </c>
      <c r="Y55" s="227">
        <f t="shared" si="14"/>
        <v>0.1732031165705954</v>
      </c>
    </row>
    <row r="56" spans="1:25" ht="19.5" customHeight="1" thickBot="1">
      <c r="A56" s="234" t="s">
        <v>263</v>
      </c>
      <c r="B56" s="232">
        <v>108.622</v>
      </c>
      <c r="C56" s="229">
        <v>93.26</v>
      </c>
      <c r="D56" s="228">
        <v>0</v>
      </c>
      <c r="E56" s="229">
        <v>0</v>
      </c>
      <c r="F56" s="228">
        <f t="shared" si="8"/>
        <v>201.882</v>
      </c>
      <c r="G56" s="231">
        <f t="shared" si="9"/>
        <v>0.004431645162819858</v>
      </c>
      <c r="H56" s="232">
        <v>81.49900000000001</v>
      </c>
      <c r="I56" s="229">
        <v>111.687</v>
      </c>
      <c r="J56" s="228">
        <v>0</v>
      </c>
      <c r="K56" s="229">
        <v>0</v>
      </c>
      <c r="L56" s="228">
        <f t="shared" si="10"/>
        <v>193.186</v>
      </c>
      <c r="M56" s="233">
        <f t="shared" si="16"/>
        <v>0.04501361382294777</v>
      </c>
      <c r="N56" s="232">
        <v>838.563</v>
      </c>
      <c r="O56" s="229">
        <v>599.101</v>
      </c>
      <c r="P56" s="228">
        <v>0.13</v>
      </c>
      <c r="Q56" s="229">
        <v>1.4220000000000002</v>
      </c>
      <c r="R56" s="228">
        <f t="shared" si="11"/>
        <v>1439.2160000000001</v>
      </c>
      <c r="S56" s="231">
        <f t="shared" si="12"/>
        <v>0.0034725558938477146</v>
      </c>
      <c r="T56" s="230">
        <v>844.1179999999998</v>
      </c>
      <c r="U56" s="229">
        <v>838.6460000000001</v>
      </c>
      <c r="V56" s="228">
        <v>0.06</v>
      </c>
      <c r="W56" s="229">
        <v>0.06</v>
      </c>
      <c r="X56" s="228">
        <f t="shared" si="13"/>
        <v>1682.8839999999998</v>
      </c>
      <c r="Y56" s="227">
        <f t="shared" si="14"/>
        <v>-0.14479191673341696</v>
      </c>
    </row>
    <row r="57" spans="1:25" s="219" customFormat="1" ht="19.5" customHeight="1" thickBot="1">
      <c r="A57" s="226" t="s">
        <v>55</v>
      </c>
      <c r="B57" s="223">
        <v>93.706</v>
      </c>
      <c r="C57" s="222">
        <v>0</v>
      </c>
      <c r="D57" s="221">
        <v>0</v>
      </c>
      <c r="E57" s="222">
        <v>0</v>
      </c>
      <c r="F57" s="221">
        <f t="shared" si="8"/>
        <v>93.706</v>
      </c>
      <c r="G57" s="224">
        <f t="shared" si="9"/>
        <v>0.0020570023163392357</v>
      </c>
      <c r="H57" s="223">
        <v>93.06</v>
      </c>
      <c r="I57" s="222">
        <v>0</v>
      </c>
      <c r="J57" s="221"/>
      <c r="K57" s="222">
        <v>0.091</v>
      </c>
      <c r="L57" s="221">
        <f t="shared" si="10"/>
        <v>93.151</v>
      </c>
      <c r="M57" s="225">
        <f t="shared" si="16"/>
        <v>0.005958068083005141</v>
      </c>
      <c r="N57" s="223">
        <v>703.5880000000001</v>
      </c>
      <c r="O57" s="222">
        <v>26.658</v>
      </c>
      <c r="P57" s="221">
        <v>0.15</v>
      </c>
      <c r="Q57" s="222">
        <v>0</v>
      </c>
      <c r="R57" s="221">
        <f t="shared" si="11"/>
        <v>730.3960000000001</v>
      </c>
      <c r="S57" s="224">
        <f t="shared" si="12"/>
        <v>0.0017623073497256808</v>
      </c>
      <c r="T57" s="223">
        <v>680.7920000000001</v>
      </c>
      <c r="U57" s="222">
        <v>0.972</v>
      </c>
      <c r="V57" s="221">
        <v>1.9969999999999999</v>
      </c>
      <c r="W57" s="222">
        <v>4.068999999999999</v>
      </c>
      <c r="X57" s="221">
        <f t="shared" si="13"/>
        <v>687.83</v>
      </c>
      <c r="Y57" s="220">
        <f t="shared" si="14"/>
        <v>0.06188447726909274</v>
      </c>
    </row>
    <row r="58" ht="15" thickTop="1">
      <c r="A58" s="120" t="s">
        <v>42</v>
      </c>
    </row>
    <row r="59" ht="15">
      <c r="A59" s="120" t="s">
        <v>54</v>
      </c>
    </row>
    <row r="60" ht="15">
      <c r="A60" s="12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8:Y65536 M58:M65536 Y3 M3 M5 Y5 Y7:Y8 M7:M8">
    <cfRule type="cellIs" priority="4" dxfId="95" operator="lessThan" stopIfTrue="1">
      <formula>0</formula>
    </cfRule>
  </conditionalFormatting>
  <conditionalFormatting sqref="Y9:Y57 M9:M57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Y51 M51">
    <cfRule type="cellIs" priority="2" dxfId="95" operator="lessThan" stopIfTrue="1">
      <formula>0</formula>
    </cfRule>
    <cfRule type="cellIs" priority="3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A10" sqref="A10"/>
    </sheetView>
  </sheetViews>
  <sheetFormatPr defaultColWidth="8.00390625" defaultRowHeight="15"/>
  <cols>
    <col min="1" max="1" width="20.28125" style="127" customWidth="1"/>
    <col min="2" max="2" width="8.57421875" style="127" customWidth="1"/>
    <col min="3" max="3" width="9.7109375" style="127" bestFit="1" customWidth="1"/>
    <col min="4" max="4" width="8.00390625" style="127" bestFit="1" customWidth="1"/>
    <col min="5" max="5" width="9.7109375" style="127" bestFit="1" customWidth="1"/>
    <col min="6" max="6" width="9.421875" style="127" bestFit="1" customWidth="1"/>
    <col min="7" max="7" width="11.28125" style="127" customWidth="1"/>
    <col min="8" max="8" width="9.28125" style="127" bestFit="1" customWidth="1"/>
    <col min="9" max="9" width="9.7109375" style="127" bestFit="1" customWidth="1"/>
    <col min="10" max="10" width="8.57421875" style="127" customWidth="1"/>
    <col min="11" max="11" width="9.7109375" style="127" bestFit="1" customWidth="1"/>
    <col min="12" max="12" width="9.28125" style="127" bestFit="1" customWidth="1"/>
    <col min="13" max="13" width="9.421875" style="127" customWidth="1"/>
    <col min="14" max="14" width="9.7109375" style="127" customWidth="1"/>
    <col min="15" max="15" width="10.8515625" style="127" customWidth="1"/>
    <col min="16" max="16" width="9.57421875" style="127" customWidth="1"/>
    <col min="17" max="17" width="10.140625" style="127" customWidth="1"/>
    <col min="18" max="18" width="10.57421875" style="127" customWidth="1"/>
    <col min="19" max="19" width="11.00390625" style="127" customWidth="1"/>
    <col min="20" max="20" width="10.421875" style="127" customWidth="1"/>
    <col min="21" max="23" width="10.28125" style="127" customWidth="1"/>
    <col min="24" max="24" width="10.421875" style="127" customWidth="1"/>
    <col min="25" max="25" width="8.7109375" style="127" bestFit="1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628" t="s">
        <v>71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69" customFormat="1" ht="18" customHeight="1" thickBot="1" thickTop="1">
      <c r="A5" s="591" t="s">
        <v>70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7" customFormat="1" ht="26.25" customHeight="1" thickBot="1">
      <c r="A6" s="592"/>
      <c r="B6" s="634" t="s">
        <v>152</v>
      </c>
      <c r="C6" s="635"/>
      <c r="D6" s="635"/>
      <c r="E6" s="635"/>
      <c r="F6" s="635"/>
      <c r="G6" s="631" t="s">
        <v>34</v>
      </c>
      <c r="H6" s="634" t="s">
        <v>153</v>
      </c>
      <c r="I6" s="635"/>
      <c r="J6" s="635"/>
      <c r="K6" s="635"/>
      <c r="L6" s="635"/>
      <c r="M6" s="642" t="s">
        <v>33</v>
      </c>
      <c r="N6" s="634" t="s">
        <v>154</v>
      </c>
      <c r="O6" s="635"/>
      <c r="P6" s="635"/>
      <c r="Q6" s="635"/>
      <c r="R6" s="635"/>
      <c r="S6" s="631" t="s">
        <v>34</v>
      </c>
      <c r="T6" s="634" t="s">
        <v>155</v>
      </c>
      <c r="U6" s="635"/>
      <c r="V6" s="635"/>
      <c r="W6" s="635"/>
      <c r="X6" s="635"/>
      <c r="Y6" s="636" t="s">
        <v>33</v>
      </c>
    </row>
    <row r="7" spans="1:25" s="167" customFormat="1" ht="26.25" customHeight="1">
      <c r="A7" s="593"/>
      <c r="B7" s="565" t="s">
        <v>22</v>
      </c>
      <c r="C7" s="561"/>
      <c r="D7" s="560" t="s">
        <v>21</v>
      </c>
      <c r="E7" s="561"/>
      <c r="F7" s="654" t="s">
        <v>17</v>
      </c>
      <c r="G7" s="632"/>
      <c r="H7" s="565" t="s">
        <v>22</v>
      </c>
      <c r="I7" s="561"/>
      <c r="J7" s="560" t="s">
        <v>21</v>
      </c>
      <c r="K7" s="561"/>
      <c r="L7" s="654" t="s">
        <v>17</v>
      </c>
      <c r="M7" s="643"/>
      <c r="N7" s="565" t="s">
        <v>22</v>
      </c>
      <c r="O7" s="561"/>
      <c r="P7" s="560" t="s">
        <v>21</v>
      </c>
      <c r="Q7" s="561"/>
      <c r="R7" s="654" t="s">
        <v>17</v>
      </c>
      <c r="S7" s="632"/>
      <c r="T7" s="565" t="s">
        <v>22</v>
      </c>
      <c r="U7" s="561"/>
      <c r="V7" s="560" t="s">
        <v>21</v>
      </c>
      <c r="W7" s="561"/>
      <c r="X7" s="654" t="s">
        <v>17</v>
      </c>
      <c r="Y7" s="637"/>
    </row>
    <row r="8" spans="1:25" s="265" customFormat="1" ht="15" customHeight="1" thickBot="1">
      <c r="A8" s="594"/>
      <c r="B8" s="268" t="s">
        <v>31</v>
      </c>
      <c r="C8" s="266" t="s">
        <v>30</v>
      </c>
      <c r="D8" s="267" t="s">
        <v>31</v>
      </c>
      <c r="E8" s="266" t="s">
        <v>30</v>
      </c>
      <c r="F8" s="627"/>
      <c r="G8" s="633"/>
      <c r="H8" s="268" t="s">
        <v>31</v>
      </c>
      <c r="I8" s="266" t="s">
        <v>30</v>
      </c>
      <c r="J8" s="267" t="s">
        <v>31</v>
      </c>
      <c r="K8" s="266" t="s">
        <v>30</v>
      </c>
      <c r="L8" s="627"/>
      <c r="M8" s="644"/>
      <c r="N8" s="268" t="s">
        <v>31</v>
      </c>
      <c r="O8" s="266" t="s">
        <v>30</v>
      </c>
      <c r="P8" s="267" t="s">
        <v>31</v>
      </c>
      <c r="Q8" s="266" t="s">
        <v>30</v>
      </c>
      <c r="R8" s="627"/>
      <c r="S8" s="633"/>
      <c r="T8" s="268" t="s">
        <v>31</v>
      </c>
      <c r="U8" s="266" t="s">
        <v>30</v>
      </c>
      <c r="V8" s="267" t="s">
        <v>31</v>
      </c>
      <c r="W8" s="266" t="s">
        <v>30</v>
      </c>
      <c r="X8" s="627"/>
      <c r="Y8" s="638"/>
    </row>
    <row r="9" spans="1:25" s="156" customFormat="1" ht="18" customHeight="1" thickBot="1" thickTop="1">
      <c r="A9" s="328" t="s">
        <v>24</v>
      </c>
      <c r="B9" s="320">
        <f>B10+B14+B24+B32+B39+B44</f>
        <v>24812.35</v>
      </c>
      <c r="C9" s="319">
        <f>C10+C14+C24+C32+C39+C44</f>
        <v>15647.332</v>
      </c>
      <c r="D9" s="318">
        <f>D10+D14+D24+D32+D39+D44</f>
        <v>2839.127000000001</v>
      </c>
      <c r="E9" s="319">
        <f>E10+E14+E24+E32+E39+E44</f>
        <v>2255.831</v>
      </c>
      <c r="F9" s="318">
        <f>SUM(B9:E9)</f>
        <v>45554.64</v>
      </c>
      <c r="G9" s="321">
        <f>F9/$F$9</f>
        <v>1</v>
      </c>
      <c r="H9" s="320">
        <f>H10+H14+H24+H32+H39+H44</f>
        <v>24181.382999999998</v>
      </c>
      <c r="I9" s="319">
        <f>I10+I14+I24+I32+I39+I44</f>
        <v>19256.210999999996</v>
      </c>
      <c r="J9" s="318">
        <f>J10+J14+J24+J32+J39+J44</f>
        <v>3007.2930000000006</v>
      </c>
      <c r="K9" s="319">
        <f>K10+K14+K24+K32+K39+K44</f>
        <v>1811.148</v>
      </c>
      <c r="L9" s="318">
        <f>SUM(H9:K9)</f>
        <v>48256.034999999996</v>
      </c>
      <c r="M9" s="435">
        <f>IF(ISERROR(F9/L9-1),"         /0",(F9/L9-1))</f>
        <v>-0.05598045923167949</v>
      </c>
      <c r="N9" s="320">
        <f>N10+N14+N24+N32+N39+N44</f>
        <v>232868.1649999999</v>
      </c>
      <c r="O9" s="319">
        <f>O10+O14+O24+O32+O39+O44</f>
        <v>137599.935</v>
      </c>
      <c r="P9" s="318">
        <f>P10+P14+P24+P32+P39+P44</f>
        <v>26277.784000000003</v>
      </c>
      <c r="Q9" s="319">
        <f>Q10+Q14+Q24+Q32+Q39+Q44</f>
        <v>17708.496000000003</v>
      </c>
      <c r="R9" s="318">
        <f>SUM(N9:Q9)</f>
        <v>414454.37999999983</v>
      </c>
      <c r="S9" s="321">
        <f>R9/$R$9</f>
        <v>1</v>
      </c>
      <c r="T9" s="320">
        <f>T10+T14+T24+T32+T39+T44</f>
        <v>231343.66399999996</v>
      </c>
      <c r="U9" s="319">
        <f>U10+U14+U24+U32+U39+U44</f>
        <v>150098.65699999998</v>
      </c>
      <c r="V9" s="318">
        <f>V10+V14+V24+V32+V39+V44</f>
        <v>23652.935</v>
      </c>
      <c r="W9" s="319">
        <f>W10+W14+W24+W32+W39+W44</f>
        <v>16401.679999999997</v>
      </c>
      <c r="X9" s="318">
        <f>SUM(T9:W9)</f>
        <v>421496.9359999999</v>
      </c>
      <c r="Y9" s="317">
        <f>IF(ISERROR(R9/X9-1),"         /0",(R9/X9-1))</f>
        <v>-0.016708439370482386</v>
      </c>
    </row>
    <row r="10" spans="1:25" s="282" customFormat="1" ht="19.5" customHeight="1" thickTop="1">
      <c r="A10" s="291" t="s">
        <v>60</v>
      </c>
      <c r="B10" s="288">
        <f>SUM(B11:B13)</f>
        <v>15716.789</v>
      </c>
      <c r="C10" s="287">
        <f>SUM(C11:C13)</f>
        <v>7978.147</v>
      </c>
      <c r="D10" s="286">
        <f>SUM(D11:D13)</f>
        <v>2627.3110000000006</v>
      </c>
      <c r="E10" s="285">
        <f>SUM(E11:E13)</f>
        <v>1323.0320000000002</v>
      </c>
      <c r="F10" s="286">
        <f aca="true" t="shared" si="0" ref="F10:F44">SUM(B10:E10)</f>
        <v>27645.279000000002</v>
      </c>
      <c r="G10" s="289">
        <f aca="true" t="shared" si="1" ref="G10:G44">F10/$F$9</f>
        <v>0.6068597842063949</v>
      </c>
      <c r="H10" s="288">
        <f>SUM(H11:H13)</f>
        <v>14609.416999999998</v>
      </c>
      <c r="I10" s="287">
        <f>SUM(I11:I13)</f>
        <v>9214.141</v>
      </c>
      <c r="J10" s="286">
        <f>SUM(J11:J13)</f>
        <v>2956.9910000000004</v>
      </c>
      <c r="K10" s="285">
        <f>SUM(K11:K13)</f>
        <v>1422.967</v>
      </c>
      <c r="L10" s="286">
        <f aca="true" t="shared" si="2" ref="L10:L44">SUM(H10:K10)</f>
        <v>28203.516</v>
      </c>
      <c r="M10" s="290">
        <f aca="true" t="shared" si="3" ref="M10:M22">IF(ISERROR(F10/L10-1),"         /0",(F10/L10-1))</f>
        <v>-0.019793170468533017</v>
      </c>
      <c r="N10" s="288">
        <f>SUM(N11:N13)</f>
        <v>155867.7569999999</v>
      </c>
      <c r="O10" s="287">
        <f>SUM(O11:O13)</f>
        <v>68586.31299999998</v>
      </c>
      <c r="P10" s="286">
        <f>SUM(P11:P13)</f>
        <v>23354.064000000002</v>
      </c>
      <c r="Q10" s="285">
        <f>SUM(Q11:Q13)</f>
        <v>11089.806000000002</v>
      </c>
      <c r="R10" s="286">
        <f aca="true" t="shared" si="4" ref="R10:R44">SUM(N10:Q10)</f>
        <v>258897.93999999992</v>
      </c>
      <c r="S10" s="289">
        <f aca="true" t="shared" si="5" ref="S10:S44">R10/$R$9</f>
        <v>0.6246717431240563</v>
      </c>
      <c r="T10" s="288">
        <f>SUM(T11:T13)</f>
        <v>148072.71799999996</v>
      </c>
      <c r="U10" s="287">
        <f>SUM(U11:U13)</f>
        <v>74680.32599999999</v>
      </c>
      <c r="V10" s="286">
        <f>SUM(V11:V13)</f>
        <v>22875.887000000002</v>
      </c>
      <c r="W10" s="285">
        <f>SUM(W11:W13)</f>
        <v>12165.330000000002</v>
      </c>
      <c r="X10" s="286">
        <f aca="true" t="shared" si="6" ref="X10:X40">SUM(T10:W10)</f>
        <v>257794.26099999994</v>
      </c>
      <c r="Y10" s="283">
        <f aca="true" t="shared" si="7" ref="Y10:Y44">IF(ISERROR(R10/X10-1),"         /0",IF(R10/X10&gt;5,"  *  ",(R10/X10-1)))</f>
        <v>0.004281239604476683</v>
      </c>
    </row>
    <row r="11" spans="1:25" ht="19.5" customHeight="1">
      <c r="A11" s="234" t="s">
        <v>326</v>
      </c>
      <c r="B11" s="232">
        <v>15353.392000000002</v>
      </c>
      <c r="C11" s="229">
        <v>7428.820000000001</v>
      </c>
      <c r="D11" s="228">
        <v>2571.5600000000004</v>
      </c>
      <c r="E11" s="280">
        <v>1323.0320000000002</v>
      </c>
      <c r="F11" s="228">
        <f t="shared" si="0"/>
        <v>26676.804000000004</v>
      </c>
      <c r="G11" s="231">
        <f t="shared" si="1"/>
        <v>0.5856001496225194</v>
      </c>
      <c r="H11" s="232">
        <v>14292.917999999998</v>
      </c>
      <c r="I11" s="229">
        <v>8603.859999999999</v>
      </c>
      <c r="J11" s="228">
        <v>2793.1100000000006</v>
      </c>
      <c r="K11" s="280">
        <v>1422.967</v>
      </c>
      <c r="L11" s="228">
        <f t="shared" si="2"/>
        <v>27112.855</v>
      </c>
      <c r="M11" s="233">
        <f t="shared" si="3"/>
        <v>-0.016082813853428468</v>
      </c>
      <c r="N11" s="232">
        <v>152964.62799999988</v>
      </c>
      <c r="O11" s="229">
        <v>63994.849999999984</v>
      </c>
      <c r="P11" s="228">
        <v>22695.715000000004</v>
      </c>
      <c r="Q11" s="280">
        <v>11041.780000000002</v>
      </c>
      <c r="R11" s="228">
        <f t="shared" si="4"/>
        <v>250696.97299999985</v>
      </c>
      <c r="S11" s="231">
        <f t="shared" si="5"/>
        <v>0.6048843614585517</v>
      </c>
      <c r="T11" s="232">
        <v>144930.87299999996</v>
      </c>
      <c r="U11" s="229">
        <v>69815.44299999998</v>
      </c>
      <c r="V11" s="228">
        <v>21242.111</v>
      </c>
      <c r="W11" s="280">
        <v>12165.307000000003</v>
      </c>
      <c r="X11" s="228">
        <f t="shared" si="6"/>
        <v>248153.73399999994</v>
      </c>
      <c r="Y11" s="227">
        <f t="shared" si="7"/>
        <v>0.010248642883608161</v>
      </c>
    </row>
    <row r="12" spans="1:25" ht="19.5" customHeight="1">
      <c r="A12" s="234" t="s">
        <v>328</v>
      </c>
      <c r="B12" s="232">
        <v>223.999</v>
      </c>
      <c r="C12" s="229">
        <v>407.083</v>
      </c>
      <c r="D12" s="228">
        <v>55.751</v>
      </c>
      <c r="E12" s="280">
        <v>0</v>
      </c>
      <c r="F12" s="228">
        <f t="shared" si="0"/>
        <v>686.833</v>
      </c>
      <c r="G12" s="231">
        <f t="shared" si="1"/>
        <v>0.015077124964657827</v>
      </c>
      <c r="H12" s="232">
        <v>192.523</v>
      </c>
      <c r="I12" s="229">
        <v>457.126</v>
      </c>
      <c r="J12" s="228">
        <v>163.881</v>
      </c>
      <c r="K12" s="280"/>
      <c r="L12" s="228">
        <f t="shared" si="2"/>
        <v>813.53</v>
      </c>
      <c r="M12" s="233">
        <f t="shared" si="3"/>
        <v>-0.15573734220004176</v>
      </c>
      <c r="N12" s="232">
        <v>1663.0449999999998</v>
      </c>
      <c r="O12" s="229">
        <v>3546.6259999999997</v>
      </c>
      <c r="P12" s="228">
        <v>658.304</v>
      </c>
      <c r="Q12" s="280"/>
      <c r="R12" s="228">
        <f t="shared" si="4"/>
        <v>5867.974999999999</v>
      </c>
      <c r="S12" s="231">
        <f t="shared" si="5"/>
        <v>0.014158313395071375</v>
      </c>
      <c r="T12" s="232">
        <v>2046.74</v>
      </c>
      <c r="U12" s="229">
        <v>3865.183</v>
      </c>
      <c r="V12" s="228">
        <v>1633.776</v>
      </c>
      <c r="W12" s="280">
        <v>0.023</v>
      </c>
      <c r="X12" s="228">
        <f t="shared" si="6"/>
        <v>7545.722</v>
      </c>
      <c r="Y12" s="227">
        <f t="shared" si="7"/>
        <v>-0.22234413088634863</v>
      </c>
    </row>
    <row r="13" spans="1:25" ht="19.5" customHeight="1" thickBot="1">
      <c r="A13" s="257" t="s">
        <v>327</v>
      </c>
      <c r="B13" s="254">
        <v>139.398</v>
      </c>
      <c r="C13" s="253">
        <v>142.24399999999997</v>
      </c>
      <c r="D13" s="252">
        <v>0</v>
      </c>
      <c r="E13" s="296">
        <v>0</v>
      </c>
      <c r="F13" s="252">
        <f t="shared" si="0"/>
        <v>281.64199999999994</v>
      </c>
      <c r="G13" s="255">
        <f t="shared" si="1"/>
        <v>0.006182509619217712</v>
      </c>
      <c r="H13" s="254">
        <v>123.976</v>
      </c>
      <c r="I13" s="253">
        <v>153.155</v>
      </c>
      <c r="J13" s="252"/>
      <c r="K13" s="296"/>
      <c r="L13" s="252">
        <f t="shared" si="2"/>
        <v>277.131</v>
      </c>
      <c r="M13" s="256">
        <f t="shared" si="3"/>
        <v>0.016277500532239086</v>
      </c>
      <c r="N13" s="254">
        <v>1240.0839999999998</v>
      </c>
      <c r="O13" s="253">
        <v>1044.837</v>
      </c>
      <c r="P13" s="252">
        <v>0.045</v>
      </c>
      <c r="Q13" s="296">
        <v>48.026</v>
      </c>
      <c r="R13" s="252">
        <f t="shared" si="4"/>
        <v>2332.9919999999997</v>
      </c>
      <c r="S13" s="255">
        <f t="shared" si="5"/>
        <v>0.005629068270433047</v>
      </c>
      <c r="T13" s="254">
        <v>1095.105</v>
      </c>
      <c r="U13" s="253">
        <v>999.6999999999999</v>
      </c>
      <c r="V13" s="252"/>
      <c r="W13" s="296"/>
      <c r="X13" s="252">
        <f t="shared" si="6"/>
        <v>2094.805</v>
      </c>
      <c r="Y13" s="251">
        <f t="shared" si="7"/>
        <v>0.11370366215471117</v>
      </c>
    </row>
    <row r="14" spans="1:25" s="282" customFormat="1" ht="19.5" customHeight="1">
      <c r="A14" s="291" t="s">
        <v>59</v>
      </c>
      <c r="B14" s="288">
        <f>SUM(B15:B23)</f>
        <v>4049.459</v>
      </c>
      <c r="C14" s="287">
        <f>SUM(C15:C23)</f>
        <v>4281.755</v>
      </c>
      <c r="D14" s="286">
        <f>SUM(D15:D23)</f>
        <v>60.856</v>
      </c>
      <c r="E14" s="285">
        <f>SUM(E15:E23)</f>
        <v>454.524</v>
      </c>
      <c r="F14" s="286">
        <f t="shared" si="0"/>
        <v>8846.594</v>
      </c>
      <c r="G14" s="289">
        <f t="shared" si="1"/>
        <v>0.19419742972395346</v>
      </c>
      <c r="H14" s="288">
        <f>SUM(H15:H23)</f>
        <v>4030.678</v>
      </c>
      <c r="I14" s="287">
        <f>SUM(I15:I23)</f>
        <v>6411.226999999999</v>
      </c>
      <c r="J14" s="286">
        <f>SUM(J15:J23)</f>
        <v>45.674</v>
      </c>
      <c r="K14" s="285">
        <f>SUM(K15:K23)</f>
        <v>375.464</v>
      </c>
      <c r="L14" s="286">
        <f t="shared" si="2"/>
        <v>10863.043</v>
      </c>
      <c r="M14" s="290">
        <f t="shared" si="3"/>
        <v>-0.18562469098207568</v>
      </c>
      <c r="N14" s="288">
        <f>SUM(N15:N23)</f>
        <v>33282.496</v>
      </c>
      <c r="O14" s="287">
        <f>SUM(O15:O23)</f>
        <v>37580.69500000001</v>
      </c>
      <c r="P14" s="286">
        <f>SUM(P15:P23)</f>
        <v>766.2550000000001</v>
      </c>
      <c r="Q14" s="285">
        <f>SUM(Q15:Q23)</f>
        <v>4622.789</v>
      </c>
      <c r="R14" s="286">
        <f t="shared" si="4"/>
        <v>76252.23500000002</v>
      </c>
      <c r="S14" s="289">
        <f t="shared" si="5"/>
        <v>0.18398221536469236</v>
      </c>
      <c r="T14" s="288">
        <f>SUM(T15:T23)</f>
        <v>31775.554999999997</v>
      </c>
      <c r="U14" s="287">
        <f>SUM(U15:U23)</f>
        <v>45511.075000000004</v>
      </c>
      <c r="V14" s="286">
        <f>SUM(V15:V23)</f>
        <v>203.249</v>
      </c>
      <c r="W14" s="285">
        <f>SUM(W15:W23)</f>
        <v>3455.5479999999993</v>
      </c>
      <c r="X14" s="286">
        <f t="shared" si="6"/>
        <v>80945.427</v>
      </c>
      <c r="Y14" s="283">
        <f t="shared" si="7"/>
        <v>-0.0579797052648815</v>
      </c>
    </row>
    <row r="15" spans="1:25" ht="19.5" customHeight="1">
      <c r="A15" s="249" t="s">
        <v>329</v>
      </c>
      <c r="B15" s="246">
        <v>1000.113</v>
      </c>
      <c r="C15" s="244">
        <v>1211.4740000000002</v>
      </c>
      <c r="D15" s="245">
        <v>19.156</v>
      </c>
      <c r="E15" s="292">
        <v>0</v>
      </c>
      <c r="F15" s="228">
        <f t="shared" si="0"/>
        <v>2230.7430000000004</v>
      </c>
      <c r="G15" s="231">
        <f t="shared" si="1"/>
        <v>0.04896851341597695</v>
      </c>
      <c r="H15" s="232">
        <v>912.5070000000001</v>
      </c>
      <c r="I15" s="244">
        <v>2191.7949999999996</v>
      </c>
      <c r="J15" s="245">
        <v>0.001</v>
      </c>
      <c r="K15" s="244">
        <v>76.136</v>
      </c>
      <c r="L15" s="228">
        <f t="shared" si="2"/>
        <v>3180.439</v>
      </c>
      <c r="M15" s="248">
        <f t="shared" si="3"/>
        <v>-0.29860531832240755</v>
      </c>
      <c r="N15" s="246">
        <v>7226.772</v>
      </c>
      <c r="O15" s="244">
        <v>11897.633</v>
      </c>
      <c r="P15" s="245">
        <v>381.41400000000004</v>
      </c>
      <c r="Q15" s="244">
        <v>575.5780000000001</v>
      </c>
      <c r="R15" s="245">
        <f t="shared" si="4"/>
        <v>20081.397</v>
      </c>
      <c r="S15" s="247">
        <f t="shared" si="5"/>
        <v>0.04845261135857705</v>
      </c>
      <c r="T15" s="250">
        <v>6613.652</v>
      </c>
      <c r="U15" s="244">
        <v>19965.425999999992</v>
      </c>
      <c r="V15" s="245">
        <v>136.784</v>
      </c>
      <c r="W15" s="292">
        <v>1068.637</v>
      </c>
      <c r="X15" s="245">
        <f t="shared" si="6"/>
        <v>27784.498999999993</v>
      </c>
      <c r="Y15" s="243">
        <f t="shared" si="7"/>
        <v>-0.27724458879031777</v>
      </c>
    </row>
    <row r="16" spans="1:25" ht="19.5" customHeight="1">
      <c r="A16" s="249" t="s">
        <v>331</v>
      </c>
      <c r="B16" s="246">
        <v>661.332</v>
      </c>
      <c r="C16" s="244">
        <v>458.509</v>
      </c>
      <c r="D16" s="245">
        <v>41.7</v>
      </c>
      <c r="E16" s="292">
        <v>372.603</v>
      </c>
      <c r="F16" s="245">
        <f t="shared" si="0"/>
        <v>1534.144</v>
      </c>
      <c r="G16" s="247">
        <f t="shared" si="1"/>
        <v>0.03367700853304954</v>
      </c>
      <c r="H16" s="246">
        <v>792.4989999999999</v>
      </c>
      <c r="I16" s="244">
        <v>259.39599999999996</v>
      </c>
      <c r="J16" s="245">
        <v>45.673</v>
      </c>
      <c r="K16" s="244">
        <v>77.177</v>
      </c>
      <c r="L16" s="245">
        <f t="shared" si="2"/>
        <v>1174.745</v>
      </c>
      <c r="M16" s="248">
        <f t="shared" si="3"/>
        <v>0.30593788439193204</v>
      </c>
      <c r="N16" s="246">
        <v>5848.738000000001</v>
      </c>
      <c r="O16" s="244">
        <v>2297.897</v>
      </c>
      <c r="P16" s="245">
        <v>339.39500000000004</v>
      </c>
      <c r="Q16" s="244">
        <v>3149.361</v>
      </c>
      <c r="R16" s="245">
        <f t="shared" si="4"/>
        <v>11635.391</v>
      </c>
      <c r="S16" s="247">
        <f t="shared" si="5"/>
        <v>0.028073996949917635</v>
      </c>
      <c r="T16" s="250">
        <v>7089.943</v>
      </c>
      <c r="U16" s="244">
        <v>2306.9079999999994</v>
      </c>
      <c r="V16" s="245">
        <v>66.364</v>
      </c>
      <c r="W16" s="244">
        <v>973.376</v>
      </c>
      <c r="X16" s="245">
        <f t="shared" si="6"/>
        <v>10436.590999999999</v>
      </c>
      <c r="Y16" s="243">
        <f t="shared" si="7"/>
        <v>0.11486509340070916</v>
      </c>
    </row>
    <row r="17" spans="1:25" ht="19.5" customHeight="1">
      <c r="A17" s="249" t="s">
        <v>332</v>
      </c>
      <c r="B17" s="246">
        <v>398.885</v>
      </c>
      <c r="C17" s="244">
        <v>1010.903</v>
      </c>
      <c r="D17" s="245">
        <v>0</v>
      </c>
      <c r="E17" s="292">
        <v>81.356</v>
      </c>
      <c r="F17" s="245">
        <f>SUM(B17:E17)</f>
        <v>1491.144</v>
      </c>
      <c r="G17" s="247">
        <f>F17/$F$9</f>
        <v>0.03273308712350707</v>
      </c>
      <c r="H17" s="246">
        <v>478.71799999999996</v>
      </c>
      <c r="I17" s="244">
        <v>2244</v>
      </c>
      <c r="J17" s="245">
        <v>0</v>
      </c>
      <c r="K17" s="244">
        <v>86.518</v>
      </c>
      <c r="L17" s="245">
        <f>SUM(H17:K17)</f>
        <v>2809.236</v>
      </c>
      <c r="M17" s="248">
        <f>IF(ISERROR(F17/L17-1),"         /0",(F17/L17-1))</f>
        <v>-0.46919945494077386</v>
      </c>
      <c r="N17" s="246">
        <v>3257.2039999999993</v>
      </c>
      <c r="O17" s="244">
        <v>7775.333000000001</v>
      </c>
      <c r="P17" s="245">
        <v>0.15</v>
      </c>
      <c r="Q17" s="244">
        <v>501.1179999999999</v>
      </c>
      <c r="R17" s="245">
        <f>SUM(N17:Q17)</f>
        <v>11533.805</v>
      </c>
      <c r="S17" s="247">
        <f>R17/$R$9</f>
        <v>0.027828889153011255</v>
      </c>
      <c r="T17" s="250">
        <v>3450.9359999999992</v>
      </c>
      <c r="U17" s="244">
        <v>9715.094000000003</v>
      </c>
      <c r="V17" s="245">
        <v>0.101</v>
      </c>
      <c r="W17" s="244">
        <v>808.4379999999996</v>
      </c>
      <c r="X17" s="245">
        <f>SUM(T17:W17)</f>
        <v>13974.569000000003</v>
      </c>
      <c r="Y17" s="243">
        <f>IF(ISERROR(R17/X17-1),"         /0",IF(R17/X17&gt;5,"  *  ",(R17/X17-1)))</f>
        <v>-0.1746575511559607</v>
      </c>
    </row>
    <row r="18" spans="1:25" ht="19.5" customHeight="1">
      <c r="A18" s="249" t="s">
        <v>330</v>
      </c>
      <c r="B18" s="246">
        <v>868.48</v>
      </c>
      <c r="C18" s="244">
        <v>369.323</v>
      </c>
      <c r="D18" s="245">
        <v>0</v>
      </c>
      <c r="E18" s="292">
        <v>0.14</v>
      </c>
      <c r="F18" s="245">
        <f t="shared" si="0"/>
        <v>1237.943</v>
      </c>
      <c r="G18" s="247">
        <f t="shared" si="1"/>
        <v>0.027174904685889296</v>
      </c>
      <c r="H18" s="246">
        <v>874.537</v>
      </c>
      <c r="I18" s="244">
        <v>453.17699999999996</v>
      </c>
      <c r="J18" s="245">
        <v>0</v>
      </c>
      <c r="K18" s="244">
        <v>0</v>
      </c>
      <c r="L18" s="245">
        <f t="shared" si="2"/>
        <v>1327.714</v>
      </c>
      <c r="M18" s="248">
        <f t="shared" si="3"/>
        <v>-0.06761320585608044</v>
      </c>
      <c r="N18" s="246">
        <v>7344.951000000001</v>
      </c>
      <c r="O18" s="244">
        <v>4608.595</v>
      </c>
      <c r="P18" s="245">
        <v>45.230999999999995</v>
      </c>
      <c r="Q18" s="244">
        <v>182.146</v>
      </c>
      <c r="R18" s="245">
        <f t="shared" si="4"/>
        <v>12180.923000000003</v>
      </c>
      <c r="S18" s="247">
        <f t="shared" si="5"/>
        <v>0.0293902624457727</v>
      </c>
      <c r="T18" s="250">
        <v>6792.7509999999975</v>
      </c>
      <c r="U18" s="244">
        <v>4168.406</v>
      </c>
      <c r="V18" s="245">
        <v>0</v>
      </c>
      <c r="W18" s="244">
        <v>58.556</v>
      </c>
      <c r="X18" s="245">
        <f t="shared" si="6"/>
        <v>11019.712999999998</v>
      </c>
      <c r="Y18" s="243">
        <f t="shared" si="7"/>
        <v>0.10537570261584905</v>
      </c>
    </row>
    <row r="19" spans="1:25" ht="19.5" customHeight="1">
      <c r="A19" s="249" t="s">
        <v>333</v>
      </c>
      <c r="B19" s="246">
        <v>560.5640000000001</v>
      </c>
      <c r="C19" s="244">
        <v>663.81</v>
      </c>
      <c r="D19" s="245">
        <v>0</v>
      </c>
      <c r="E19" s="292">
        <v>0.425</v>
      </c>
      <c r="F19" s="245">
        <f t="shared" si="0"/>
        <v>1224.799</v>
      </c>
      <c r="G19" s="247">
        <f t="shared" si="1"/>
        <v>0.02688637205781892</v>
      </c>
      <c r="H19" s="246">
        <v>495.264</v>
      </c>
      <c r="I19" s="244">
        <v>705.218</v>
      </c>
      <c r="J19" s="245"/>
      <c r="K19" s="244">
        <v>122.44800000000001</v>
      </c>
      <c r="L19" s="245">
        <f t="shared" si="2"/>
        <v>1322.93</v>
      </c>
      <c r="M19" s="248">
        <f t="shared" si="3"/>
        <v>-0.07417701616865602</v>
      </c>
      <c r="N19" s="246">
        <v>5380.471</v>
      </c>
      <c r="O19" s="244">
        <v>6094.546</v>
      </c>
      <c r="P19" s="245">
        <v>0.065</v>
      </c>
      <c r="Q19" s="244">
        <v>106.80399999999999</v>
      </c>
      <c r="R19" s="245">
        <f t="shared" si="4"/>
        <v>11581.886</v>
      </c>
      <c r="S19" s="247">
        <f t="shared" si="5"/>
        <v>0.027944899508602142</v>
      </c>
      <c r="T19" s="250">
        <v>3440.5029999999992</v>
      </c>
      <c r="U19" s="244">
        <v>4352.944</v>
      </c>
      <c r="V19" s="245">
        <v>0</v>
      </c>
      <c r="W19" s="244">
        <v>265.499</v>
      </c>
      <c r="X19" s="245">
        <f t="shared" si="6"/>
        <v>8058.946</v>
      </c>
      <c r="Y19" s="243">
        <f t="shared" si="7"/>
        <v>0.43714649533574246</v>
      </c>
    </row>
    <row r="20" spans="1:25" ht="19.5" customHeight="1">
      <c r="A20" s="249" t="s">
        <v>334</v>
      </c>
      <c r="B20" s="246">
        <v>219.698</v>
      </c>
      <c r="C20" s="244">
        <v>409.33500000000004</v>
      </c>
      <c r="D20" s="245">
        <v>0</v>
      </c>
      <c r="E20" s="292">
        <v>0</v>
      </c>
      <c r="F20" s="245">
        <f t="shared" si="0"/>
        <v>629.033</v>
      </c>
      <c r="G20" s="247">
        <f t="shared" si="1"/>
        <v>0.013808318976947245</v>
      </c>
      <c r="H20" s="246">
        <v>272.286</v>
      </c>
      <c r="I20" s="244">
        <v>433.278</v>
      </c>
      <c r="J20" s="245"/>
      <c r="K20" s="244">
        <v>9.223</v>
      </c>
      <c r="L20" s="245">
        <f t="shared" si="2"/>
        <v>714.787</v>
      </c>
      <c r="M20" s="248">
        <f t="shared" si="3"/>
        <v>-0.11997140406862461</v>
      </c>
      <c r="N20" s="246">
        <v>1513.0919999999996</v>
      </c>
      <c r="O20" s="244">
        <v>3416.332</v>
      </c>
      <c r="P20" s="245">
        <v>0</v>
      </c>
      <c r="Q20" s="244">
        <v>54.292</v>
      </c>
      <c r="R20" s="245">
        <f t="shared" si="4"/>
        <v>4983.715999999999</v>
      </c>
      <c r="S20" s="247">
        <f t="shared" si="5"/>
        <v>0.012024763738773859</v>
      </c>
      <c r="T20" s="250">
        <v>2051.117</v>
      </c>
      <c r="U20" s="244">
        <v>3565.7830000000004</v>
      </c>
      <c r="V20" s="245">
        <v>0</v>
      </c>
      <c r="W20" s="244">
        <v>277.057</v>
      </c>
      <c r="X20" s="245">
        <f t="shared" si="6"/>
        <v>5893.957</v>
      </c>
      <c r="Y20" s="243">
        <f t="shared" si="7"/>
        <v>-0.1544363150257121</v>
      </c>
    </row>
    <row r="21" spans="1:25" ht="19.5" customHeight="1">
      <c r="A21" s="249" t="s">
        <v>337</v>
      </c>
      <c r="B21" s="246">
        <v>300.358</v>
      </c>
      <c r="C21" s="244">
        <v>0</v>
      </c>
      <c r="D21" s="245">
        <v>0</v>
      </c>
      <c r="E21" s="292">
        <v>0</v>
      </c>
      <c r="F21" s="245">
        <f t="shared" si="0"/>
        <v>300.358</v>
      </c>
      <c r="G21" s="247">
        <f t="shared" si="1"/>
        <v>0.006593356900636247</v>
      </c>
      <c r="H21" s="246">
        <v>188.192</v>
      </c>
      <c r="I21" s="244">
        <v>0</v>
      </c>
      <c r="J21" s="245"/>
      <c r="K21" s="244">
        <v>3.962</v>
      </c>
      <c r="L21" s="245">
        <f t="shared" si="2"/>
        <v>192.154</v>
      </c>
      <c r="M21" s="248">
        <f t="shared" si="3"/>
        <v>0.563110838181875</v>
      </c>
      <c r="N21" s="246">
        <v>2460.756</v>
      </c>
      <c r="O21" s="244">
        <v>22.442</v>
      </c>
      <c r="P21" s="245"/>
      <c r="Q21" s="244">
        <v>14.214</v>
      </c>
      <c r="R21" s="245">
        <f t="shared" si="4"/>
        <v>2497.412</v>
      </c>
      <c r="S21" s="247">
        <f t="shared" si="5"/>
        <v>0.006025782620514231</v>
      </c>
      <c r="T21" s="250">
        <v>2187.4300000000003</v>
      </c>
      <c r="U21" s="244">
        <v>32.489</v>
      </c>
      <c r="V21" s="245"/>
      <c r="W21" s="244">
        <v>3.962</v>
      </c>
      <c r="X21" s="245">
        <f t="shared" si="6"/>
        <v>2223.8810000000003</v>
      </c>
      <c r="Y21" s="243">
        <f t="shared" si="7"/>
        <v>0.12299713878575314</v>
      </c>
    </row>
    <row r="22" spans="1:25" ht="18.75" customHeight="1">
      <c r="A22" s="249" t="s">
        <v>336</v>
      </c>
      <c r="B22" s="246">
        <v>22.765</v>
      </c>
      <c r="C22" s="244">
        <v>157</v>
      </c>
      <c r="D22" s="245">
        <v>0</v>
      </c>
      <c r="E22" s="244">
        <v>0</v>
      </c>
      <c r="F22" s="245">
        <f t="shared" si="0"/>
        <v>179.765</v>
      </c>
      <c r="G22" s="247">
        <f t="shared" si="1"/>
        <v>0.00394614028340472</v>
      </c>
      <c r="H22" s="246">
        <v>0.025</v>
      </c>
      <c r="I22" s="244">
        <v>118.771</v>
      </c>
      <c r="J22" s="245"/>
      <c r="K22" s="244"/>
      <c r="L22" s="245">
        <f t="shared" si="2"/>
        <v>118.796</v>
      </c>
      <c r="M22" s="248">
        <f t="shared" si="3"/>
        <v>0.5132243509882486</v>
      </c>
      <c r="N22" s="246">
        <v>61.818000000000005</v>
      </c>
      <c r="O22" s="244">
        <v>1434.9009999999998</v>
      </c>
      <c r="P22" s="245"/>
      <c r="Q22" s="244">
        <v>3.784</v>
      </c>
      <c r="R22" s="245">
        <f t="shared" si="4"/>
        <v>1500.503</v>
      </c>
      <c r="S22" s="247">
        <f t="shared" si="5"/>
        <v>0.003620429828730488</v>
      </c>
      <c r="T22" s="250">
        <v>39.292</v>
      </c>
      <c r="U22" s="244">
        <v>1355.9489999999998</v>
      </c>
      <c r="V22" s="245"/>
      <c r="W22" s="244">
        <v>0.023</v>
      </c>
      <c r="X22" s="245">
        <f t="shared" si="6"/>
        <v>1395.2639999999997</v>
      </c>
      <c r="Y22" s="243">
        <f t="shared" si="7"/>
        <v>0.07542586922618244</v>
      </c>
    </row>
    <row r="23" spans="1:25" ht="19.5" customHeight="1" thickBot="1">
      <c r="A23" s="249" t="s">
        <v>55</v>
      </c>
      <c r="B23" s="246">
        <v>17.264</v>
      </c>
      <c r="C23" s="244">
        <v>1.4009999999999998</v>
      </c>
      <c r="D23" s="245">
        <v>0</v>
      </c>
      <c r="E23" s="244">
        <v>0</v>
      </c>
      <c r="F23" s="245">
        <f t="shared" si="0"/>
        <v>18.665</v>
      </c>
      <c r="G23" s="247">
        <f t="shared" si="1"/>
        <v>0.00040972774672349513</v>
      </c>
      <c r="H23" s="246">
        <v>16.65</v>
      </c>
      <c r="I23" s="244">
        <v>5.592</v>
      </c>
      <c r="J23" s="245"/>
      <c r="K23" s="244"/>
      <c r="L23" s="245">
        <f t="shared" si="2"/>
        <v>22.241999999999997</v>
      </c>
      <c r="M23" s="248" t="s">
        <v>49</v>
      </c>
      <c r="N23" s="246">
        <v>188.69400000000002</v>
      </c>
      <c r="O23" s="244">
        <v>33.01600000000001</v>
      </c>
      <c r="P23" s="245">
        <v>0</v>
      </c>
      <c r="Q23" s="244">
        <v>35.492</v>
      </c>
      <c r="R23" s="245">
        <f t="shared" si="4"/>
        <v>257.20200000000006</v>
      </c>
      <c r="S23" s="247">
        <f t="shared" si="5"/>
        <v>0.0006205797607929736</v>
      </c>
      <c r="T23" s="250">
        <v>109.93099999999998</v>
      </c>
      <c r="U23" s="244">
        <v>48.07600000000001</v>
      </c>
      <c r="V23" s="245">
        <v>0</v>
      </c>
      <c r="W23" s="244">
        <v>0</v>
      </c>
      <c r="X23" s="245">
        <f t="shared" si="6"/>
        <v>158.007</v>
      </c>
      <c r="Y23" s="243">
        <f t="shared" si="7"/>
        <v>0.6277886422753425</v>
      </c>
    </row>
    <row r="24" spans="1:25" s="282" customFormat="1" ht="19.5" customHeight="1">
      <c r="A24" s="291" t="s">
        <v>58</v>
      </c>
      <c r="B24" s="288">
        <f>SUM(B25:B31)</f>
        <v>2056.629</v>
      </c>
      <c r="C24" s="287">
        <f>SUM(C25:C31)</f>
        <v>1620.5090000000002</v>
      </c>
      <c r="D24" s="286">
        <f>SUM(D25:D31)</f>
        <v>0</v>
      </c>
      <c r="E24" s="287">
        <f>SUM(E25:E31)</f>
        <v>10.653</v>
      </c>
      <c r="F24" s="286">
        <f t="shared" si="0"/>
        <v>3687.7909999999997</v>
      </c>
      <c r="G24" s="289">
        <f t="shared" si="1"/>
        <v>0.08095313671669889</v>
      </c>
      <c r="H24" s="288">
        <f>SUM(H25:H31)</f>
        <v>2754.505</v>
      </c>
      <c r="I24" s="287">
        <f>SUM(I25:I31)</f>
        <v>1694.4590000000003</v>
      </c>
      <c r="J24" s="286">
        <f>SUM(J25:J31)</f>
        <v>0</v>
      </c>
      <c r="K24" s="287">
        <f>SUM(K25:K31)</f>
        <v>10.618</v>
      </c>
      <c r="L24" s="286">
        <f t="shared" si="2"/>
        <v>4459.582</v>
      </c>
      <c r="M24" s="290">
        <f aca="true" t="shared" si="8" ref="M24:M44">IF(ISERROR(F24/L24-1),"         /0",(F24/L24-1))</f>
        <v>-0.1730635292724746</v>
      </c>
      <c r="N24" s="288">
        <f>SUM(N25:N31)</f>
        <v>17606.614999999994</v>
      </c>
      <c r="O24" s="287">
        <f>SUM(O25:O31)</f>
        <v>13285.807000000003</v>
      </c>
      <c r="P24" s="286">
        <f>SUM(P25:P31)</f>
        <v>1451.2810000000002</v>
      </c>
      <c r="Q24" s="287">
        <f>SUM(Q25:Q31)</f>
        <v>293.911</v>
      </c>
      <c r="R24" s="286">
        <f t="shared" si="4"/>
        <v>32637.613999999998</v>
      </c>
      <c r="S24" s="289">
        <f t="shared" si="5"/>
        <v>0.07874838721694777</v>
      </c>
      <c r="T24" s="288">
        <f>SUM(T25:T31)</f>
        <v>24850.369999999995</v>
      </c>
      <c r="U24" s="287">
        <f>SUM(U25:U31)</f>
        <v>12780.928</v>
      </c>
      <c r="V24" s="286">
        <f>SUM(V25:V31)</f>
        <v>285.78400000000005</v>
      </c>
      <c r="W24" s="287">
        <f>SUM(W25:W31)</f>
        <v>200.969</v>
      </c>
      <c r="X24" s="286">
        <f t="shared" si="6"/>
        <v>38118.05099999999</v>
      </c>
      <c r="Y24" s="283">
        <f t="shared" si="7"/>
        <v>-0.14377537298536058</v>
      </c>
    </row>
    <row r="25" spans="1:25" ht="19.5" customHeight="1">
      <c r="A25" s="249" t="s">
        <v>338</v>
      </c>
      <c r="B25" s="246">
        <v>206.634</v>
      </c>
      <c r="C25" s="244">
        <v>859.106</v>
      </c>
      <c r="D25" s="245">
        <v>0</v>
      </c>
      <c r="E25" s="244">
        <v>0</v>
      </c>
      <c r="F25" s="245">
        <f t="shared" si="0"/>
        <v>1065.74</v>
      </c>
      <c r="G25" s="247">
        <f t="shared" si="1"/>
        <v>0.02339476286059993</v>
      </c>
      <c r="H25" s="246">
        <v>284.125</v>
      </c>
      <c r="I25" s="244">
        <v>880.931</v>
      </c>
      <c r="J25" s="245">
        <v>0</v>
      </c>
      <c r="K25" s="244">
        <v>0</v>
      </c>
      <c r="L25" s="245">
        <f t="shared" si="2"/>
        <v>1165.056</v>
      </c>
      <c r="M25" s="248">
        <f t="shared" si="8"/>
        <v>-0.08524568776093167</v>
      </c>
      <c r="N25" s="246">
        <v>2404.5219999999995</v>
      </c>
      <c r="O25" s="244">
        <v>6773.351000000002</v>
      </c>
      <c r="P25" s="245">
        <v>0</v>
      </c>
      <c r="Q25" s="244">
        <v>0</v>
      </c>
      <c r="R25" s="245">
        <f t="shared" si="4"/>
        <v>9177.873000000001</v>
      </c>
      <c r="S25" s="247">
        <f t="shared" si="5"/>
        <v>0.02214447100305709</v>
      </c>
      <c r="T25" s="246">
        <v>2883.57</v>
      </c>
      <c r="U25" s="244">
        <v>7276.797000000001</v>
      </c>
      <c r="V25" s="245">
        <v>0</v>
      </c>
      <c r="W25" s="244">
        <v>0</v>
      </c>
      <c r="X25" s="228">
        <f t="shared" si="6"/>
        <v>10160.367000000002</v>
      </c>
      <c r="Y25" s="243">
        <f t="shared" si="7"/>
        <v>-0.09669867240031782</v>
      </c>
    </row>
    <row r="26" spans="1:25" ht="19.5" customHeight="1">
      <c r="A26" s="249" t="s">
        <v>355</v>
      </c>
      <c r="B26" s="246">
        <v>856.31</v>
      </c>
      <c r="C26" s="244">
        <v>0</v>
      </c>
      <c r="D26" s="245">
        <v>0</v>
      </c>
      <c r="E26" s="244">
        <v>0</v>
      </c>
      <c r="F26" s="245">
        <f t="shared" si="0"/>
        <v>856.31</v>
      </c>
      <c r="G26" s="247">
        <f t="shared" si="1"/>
        <v>0.018797426562914336</v>
      </c>
      <c r="H26" s="246">
        <v>1764.691</v>
      </c>
      <c r="I26" s="244">
        <v>166.9</v>
      </c>
      <c r="J26" s="245"/>
      <c r="K26" s="244"/>
      <c r="L26" s="245">
        <f t="shared" si="2"/>
        <v>1931.5910000000001</v>
      </c>
      <c r="M26" s="248">
        <f t="shared" si="8"/>
        <v>-0.5566815128047294</v>
      </c>
      <c r="N26" s="246">
        <v>8288.706</v>
      </c>
      <c r="O26" s="244">
        <v>204.65699999999998</v>
      </c>
      <c r="P26" s="245"/>
      <c r="Q26" s="244"/>
      <c r="R26" s="245">
        <f t="shared" si="4"/>
        <v>8493.363</v>
      </c>
      <c r="S26" s="247">
        <f t="shared" si="5"/>
        <v>0.020492877889238384</v>
      </c>
      <c r="T26" s="246">
        <v>15387.941999999997</v>
      </c>
      <c r="U26" s="244">
        <v>644.887</v>
      </c>
      <c r="V26" s="245">
        <v>132.872</v>
      </c>
      <c r="W26" s="244"/>
      <c r="X26" s="228">
        <f t="shared" si="6"/>
        <v>16165.700999999997</v>
      </c>
      <c r="Y26" s="243">
        <f t="shared" si="7"/>
        <v>-0.47460595739089817</v>
      </c>
    </row>
    <row r="27" spans="1:25" ht="19.5" customHeight="1">
      <c r="A27" s="249" t="s">
        <v>356</v>
      </c>
      <c r="B27" s="246">
        <v>357.034</v>
      </c>
      <c r="C27" s="244">
        <v>265.245</v>
      </c>
      <c r="D27" s="245">
        <v>0</v>
      </c>
      <c r="E27" s="244">
        <v>0</v>
      </c>
      <c r="F27" s="245">
        <f t="shared" si="0"/>
        <v>622.279</v>
      </c>
      <c r="G27" s="247">
        <f t="shared" si="1"/>
        <v>0.013660057460667015</v>
      </c>
      <c r="H27" s="246">
        <v>277.828</v>
      </c>
      <c r="I27" s="244">
        <v>160.452</v>
      </c>
      <c r="J27" s="245"/>
      <c r="K27" s="244"/>
      <c r="L27" s="245">
        <f t="shared" si="2"/>
        <v>438.28</v>
      </c>
      <c r="M27" s="248">
        <f t="shared" si="8"/>
        <v>0.41982066259012507</v>
      </c>
      <c r="N27" s="246">
        <v>2679.013</v>
      </c>
      <c r="O27" s="244">
        <v>1909.4319999999998</v>
      </c>
      <c r="P27" s="245">
        <v>100.69</v>
      </c>
      <c r="Q27" s="244">
        <v>11.317</v>
      </c>
      <c r="R27" s="245">
        <f t="shared" si="4"/>
        <v>4700.451999999999</v>
      </c>
      <c r="S27" s="247">
        <f t="shared" si="5"/>
        <v>0.011341301303173587</v>
      </c>
      <c r="T27" s="246">
        <v>2686.314</v>
      </c>
      <c r="U27" s="244">
        <v>1293.9070000000002</v>
      </c>
      <c r="V27" s="245">
        <v>152.362</v>
      </c>
      <c r="W27" s="244">
        <v>12.477</v>
      </c>
      <c r="X27" s="228">
        <f t="shared" si="6"/>
        <v>4145.0599999999995</v>
      </c>
      <c r="Y27" s="243">
        <f t="shared" si="7"/>
        <v>0.1339888928025168</v>
      </c>
    </row>
    <row r="28" spans="1:25" ht="19.5" customHeight="1">
      <c r="A28" s="249" t="s">
        <v>339</v>
      </c>
      <c r="B28" s="246">
        <v>268.81699999999995</v>
      </c>
      <c r="C28" s="244">
        <v>269.96</v>
      </c>
      <c r="D28" s="245">
        <v>0</v>
      </c>
      <c r="E28" s="244">
        <v>10.653</v>
      </c>
      <c r="F28" s="245">
        <f t="shared" si="0"/>
        <v>549.43</v>
      </c>
      <c r="G28" s="247">
        <f t="shared" si="1"/>
        <v>0.012060900931277253</v>
      </c>
      <c r="H28" s="246">
        <v>67.907</v>
      </c>
      <c r="I28" s="244">
        <v>208.995</v>
      </c>
      <c r="J28" s="245"/>
      <c r="K28" s="244">
        <v>10.618</v>
      </c>
      <c r="L28" s="245">
        <f t="shared" si="2"/>
        <v>287.52</v>
      </c>
      <c r="M28" s="248">
        <f t="shared" si="8"/>
        <v>0.9109279354479687</v>
      </c>
      <c r="N28" s="246">
        <v>1266.245</v>
      </c>
      <c r="O28" s="244">
        <v>2451.762</v>
      </c>
      <c r="P28" s="245">
        <v>1350.5910000000001</v>
      </c>
      <c r="Q28" s="244">
        <v>282.574</v>
      </c>
      <c r="R28" s="245">
        <f t="shared" si="4"/>
        <v>5351.172</v>
      </c>
      <c r="S28" s="247">
        <f t="shared" si="5"/>
        <v>0.012911365540400373</v>
      </c>
      <c r="T28" s="246">
        <v>356.0160000000001</v>
      </c>
      <c r="U28" s="244">
        <v>1610.4299999999998</v>
      </c>
      <c r="V28" s="245"/>
      <c r="W28" s="244">
        <v>188.447</v>
      </c>
      <c r="X28" s="228">
        <f t="shared" si="6"/>
        <v>2154.893</v>
      </c>
      <c r="Y28" s="243">
        <f t="shared" si="7"/>
        <v>1.48326575843905</v>
      </c>
    </row>
    <row r="29" spans="1:25" ht="19.5" customHeight="1">
      <c r="A29" s="249" t="s">
        <v>341</v>
      </c>
      <c r="B29" s="246">
        <v>353.875</v>
      </c>
      <c r="C29" s="244">
        <v>0</v>
      </c>
      <c r="D29" s="245">
        <v>0</v>
      </c>
      <c r="E29" s="244">
        <v>0</v>
      </c>
      <c r="F29" s="245">
        <f t="shared" si="0"/>
        <v>353.875</v>
      </c>
      <c r="G29" s="247">
        <f t="shared" si="1"/>
        <v>0.007768143925624261</v>
      </c>
      <c r="H29" s="246">
        <v>329.753</v>
      </c>
      <c r="I29" s="244"/>
      <c r="J29" s="245"/>
      <c r="K29" s="244"/>
      <c r="L29" s="245">
        <f t="shared" si="2"/>
        <v>329.753</v>
      </c>
      <c r="M29" s="248">
        <f t="shared" si="8"/>
        <v>0.07315172265301606</v>
      </c>
      <c r="N29" s="246">
        <v>2744.173</v>
      </c>
      <c r="O29" s="244">
        <v>0</v>
      </c>
      <c r="P29" s="245"/>
      <c r="Q29" s="244"/>
      <c r="R29" s="245">
        <f t="shared" si="4"/>
        <v>2744.173</v>
      </c>
      <c r="S29" s="247">
        <f t="shared" si="5"/>
        <v>0.006621170223849488</v>
      </c>
      <c r="T29" s="246">
        <v>3136.3689999999992</v>
      </c>
      <c r="U29" s="244">
        <v>0</v>
      </c>
      <c r="V29" s="245"/>
      <c r="W29" s="244"/>
      <c r="X29" s="228">
        <f t="shared" si="6"/>
        <v>3136.3689999999992</v>
      </c>
      <c r="Y29" s="243">
        <f t="shared" si="7"/>
        <v>-0.12504778615016265</v>
      </c>
    </row>
    <row r="30" spans="1:25" ht="19.5" customHeight="1">
      <c r="A30" s="249" t="s">
        <v>340</v>
      </c>
      <c r="B30" s="246">
        <v>4.318</v>
      </c>
      <c r="C30" s="244">
        <v>226.198</v>
      </c>
      <c r="D30" s="245">
        <v>0</v>
      </c>
      <c r="E30" s="244">
        <v>0</v>
      </c>
      <c r="F30" s="245">
        <f t="shared" si="0"/>
        <v>230.51600000000002</v>
      </c>
      <c r="G30" s="247">
        <f t="shared" si="1"/>
        <v>0.005060209014932398</v>
      </c>
      <c r="H30" s="246">
        <v>23.868000000000002</v>
      </c>
      <c r="I30" s="244">
        <v>277.18100000000004</v>
      </c>
      <c r="J30" s="245"/>
      <c r="K30" s="244"/>
      <c r="L30" s="245">
        <f t="shared" si="2"/>
        <v>301.04900000000004</v>
      </c>
      <c r="M30" s="248">
        <f t="shared" si="8"/>
        <v>-0.23429076329766918</v>
      </c>
      <c r="N30" s="246">
        <v>140.89</v>
      </c>
      <c r="O30" s="244">
        <v>1946.605</v>
      </c>
      <c r="P30" s="245"/>
      <c r="Q30" s="244"/>
      <c r="R30" s="245">
        <f t="shared" si="4"/>
        <v>2087.495</v>
      </c>
      <c r="S30" s="247">
        <f t="shared" si="5"/>
        <v>0.005036730459936268</v>
      </c>
      <c r="T30" s="246">
        <v>317.38</v>
      </c>
      <c r="U30" s="244">
        <v>1954.9070000000002</v>
      </c>
      <c r="V30" s="245"/>
      <c r="W30" s="244"/>
      <c r="X30" s="228">
        <f t="shared" si="6"/>
        <v>2272.2870000000003</v>
      </c>
      <c r="Y30" s="243">
        <f t="shared" si="7"/>
        <v>-0.08132423413063594</v>
      </c>
    </row>
    <row r="31" spans="1:25" ht="19.5" customHeight="1" thickBot="1">
      <c r="A31" s="249" t="s">
        <v>55</v>
      </c>
      <c r="B31" s="246">
        <v>9.641000000000002</v>
      </c>
      <c r="C31" s="244">
        <v>0</v>
      </c>
      <c r="D31" s="245">
        <v>0</v>
      </c>
      <c r="E31" s="244">
        <v>0</v>
      </c>
      <c r="F31" s="245">
        <f t="shared" si="0"/>
        <v>9.641000000000002</v>
      </c>
      <c r="G31" s="247">
        <f t="shared" si="1"/>
        <v>0.0002116359606836977</v>
      </c>
      <c r="H31" s="246">
        <v>6.333</v>
      </c>
      <c r="I31" s="244"/>
      <c r="J31" s="245"/>
      <c r="K31" s="244"/>
      <c r="L31" s="245">
        <f t="shared" si="2"/>
        <v>6.333</v>
      </c>
      <c r="M31" s="248">
        <f t="shared" si="8"/>
        <v>0.5223432812253279</v>
      </c>
      <c r="N31" s="246">
        <v>83.06599999999999</v>
      </c>
      <c r="O31" s="244"/>
      <c r="P31" s="245">
        <v>0</v>
      </c>
      <c r="Q31" s="244">
        <v>0.02</v>
      </c>
      <c r="R31" s="245">
        <f t="shared" si="4"/>
        <v>83.08599999999998</v>
      </c>
      <c r="S31" s="247">
        <f t="shared" si="5"/>
        <v>0.0002004707972925754</v>
      </c>
      <c r="T31" s="246">
        <v>82.77899999999998</v>
      </c>
      <c r="U31" s="244">
        <v>0</v>
      </c>
      <c r="V31" s="245">
        <v>0.5499999999999999</v>
      </c>
      <c r="W31" s="244">
        <v>0.045000000000000005</v>
      </c>
      <c r="X31" s="228">
        <f t="shared" si="6"/>
        <v>83.37399999999998</v>
      </c>
      <c r="Y31" s="243">
        <f t="shared" si="7"/>
        <v>-0.0034543142946241723</v>
      </c>
    </row>
    <row r="32" spans="1:25" s="282" customFormat="1" ht="19.5" customHeight="1">
      <c r="A32" s="291" t="s">
        <v>57</v>
      </c>
      <c r="B32" s="288">
        <f>SUM(B33:B38)</f>
        <v>2214.3309999999997</v>
      </c>
      <c r="C32" s="287">
        <f>SUM(C33:C38)</f>
        <v>1521.09</v>
      </c>
      <c r="D32" s="286">
        <f>SUM(D33:D38)</f>
        <v>150.96</v>
      </c>
      <c r="E32" s="287">
        <f>SUM(E33:E38)</f>
        <v>467.62199999999996</v>
      </c>
      <c r="F32" s="286">
        <f t="shared" si="0"/>
        <v>4354.003</v>
      </c>
      <c r="G32" s="289">
        <f t="shared" si="1"/>
        <v>0.09557759648632938</v>
      </c>
      <c r="H32" s="288">
        <f>SUM(H33:H38)</f>
        <v>2361.958</v>
      </c>
      <c r="I32" s="287">
        <f>SUM(I33:I38)</f>
        <v>1723.5700000000002</v>
      </c>
      <c r="J32" s="286">
        <f>SUM(J33:J38)</f>
        <v>4.628000000000001</v>
      </c>
      <c r="K32" s="287">
        <f>SUM(K33:K38)</f>
        <v>2.008</v>
      </c>
      <c r="L32" s="286">
        <f t="shared" si="2"/>
        <v>4092.164</v>
      </c>
      <c r="M32" s="290">
        <f t="shared" si="8"/>
        <v>0.0639854609932542</v>
      </c>
      <c r="N32" s="288">
        <f>SUM(N33:N38)</f>
        <v>20540.302</v>
      </c>
      <c r="O32" s="287">
        <f>SUM(O33:O38)</f>
        <v>16405.234999999997</v>
      </c>
      <c r="P32" s="286">
        <f>SUM(P33:P38)</f>
        <v>705.604</v>
      </c>
      <c r="Q32" s="287">
        <f>SUM(Q33:Q38)</f>
        <v>1693.8460000000002</v>
      </c>
      <c r="R32" s="286">
        <f t="shared" si="4"/>
        <v>39344.986999999994</v>
      </c>
      <c r="S32" s="289">
        <f t="shared" si="5"/>
        <v>0.09493200916346936</v>
      </c>
      <c r="T32" s="288">
        <f>SUM(T33:T38)</f>
        <v>21799.914000000008</v>
      </c>
      <c r="U32" s="287">
        <f>SUM(U33:U38)</f>
        <v>15342.220999999996</v>
      </c>
      <c r="V32" s="286">
        <f>SUM(V33:V38)</f>
        <v>13.647000000000002</v>
      </c>
      <c r="W32" s="287">
        <f>SUM(W33:W38)</f>
        <v>556.826</v>
      </c>
      <c r="X32" s="286">
        <f t="shared" si="6"/>
        <v>37712.608</v>
      </c>
      <c r="Y32" s="283">
        <f t="shared" si="7"/>
        <v>0.043284702028562716</v>
      </c>
    </row>
    <row r="33" spans="1:25" s="219" customFormat="1" ht="19.5" customHeight="1">
      <c r="A33" s="234" t="s">
        <v>342</v>
      </c>
      <c r="B33" s="232">
        <v>1104.158</v>
      </c>
      <c r="C33" s="229">
        <v>835.8109999999999</v>
      </c>
      <c r="D33" s="228">
        <v>113.116</v>
      </c>
      <c r="E33" s="229">
        <v>465.919</v>
      </c>
      <c r="F33" s="228">
        <f t="shared" si="0"/>
        <v>2519.004</v>
      </c>
      <c r="G33" s="231">
        <f t="shared" si="1"/>
        <v>0.055296321077282135</v>
      </c>
      <c r="H33" s="232">
        <v>1391.232</v>
      </c>
      <c r="I33" s="229">
        <v>1211.901</v>
      </c>
      <c r="J33" s="228">
        <v>0</v>
      </c>
      <c r="K33" s="229">
        <v>0</v>
      </c>
      <c r="L33" s="228">
        <f t="shared" si="2"/>
        <v>2603.133</v>
      </c>
      <c r="M33" s="233">
        <f t="shared" si="8"/>
        <v>-0.032318364063610994</v>
      </c>
      <c r="N33" s="232">
        <v>12067.639000000001</v>
      </c>
      <c r="O33" s="229">
        <v>10063.429999999997</v>
      </c>
      <c r="P33" s="228">
        <v>587.25</v>
      </c>
      <c r="Q33" s="229">
        <v>1629.8690000000001</v>
      </c>
      <c r="R33" s="228">
        <f t="shared" si="4"/>
        <v>24348.187999999995</v>
      </c>
      <c r="S33" s="231">
        <f t="shared" si="5"/>
        <v>0.058747570721776436</v>
      </c>
      <c r="T33" s="230">
        <v>11260.013000000004</v>
      </c>
      <c r="U33" s="229">
        <v>10009.986999999996</v>
      </c>
      <c r="V33" s="228">
        <v>0.659</v>
      </c>
      <c r="W33" s="229">
        <v>495.38</v>
      </c>
      <c r="X33" s="228">
        <f t="shared" si="6"/>
        <v>21766.039</v>
      </c>
      <c r="Y33" s="227">
        <f t="shared" si="7"/>
        <v>0.1186320120073292</v>
      </c>
    </row>
    <row r="34" spans="1:25" s="219" customFormat="1" ht="19.5" customHeight="1">
      <c r="A34" s="234" t="s">
        <v>343</v>
      </c>
      <c r="B34" s="232">
        <v>911.192</v>
      </c>
      <c r="C34" s="229">
        <v>624.681</v>
      </c>
      <c r="D34" s="228">
        <v>0.12</v>
      </c>
      <c r="E34" s="229">
        <v>0</v>
      </c>
      <c r="F34" s="228">
        <f>SUM(B34:E34)</f>
        <v>1535.993</v>
      </c>
      <c r="G34" s="231">
        <f>F34/$F$9</f>
        <v>0.033717597153659865</v>
      </c>
      <c r="H34" s="232">
        <v>803.38</v>
      </c>
      <c r="I34" s="229">
        <v>412.949</v>
      </c>
      <c r="J34" s="228">
        <v>0.001</v>
      </c>
      <c r="K34" s="229">
        <v>0</v>
      </c>
      <c r="L34" s="228">
        <f>SUM(H34:K34)</f>
        <v>1216.33</v>
      </c>
      <c r="M34" s="233">
        <f>IF(ISERROR(F34/L34-1),"         /0",(F34/L34-1))</f>
        <v>0.26280943493953113</v>
      </c>
      <c r="N34" s="232">
        <v>6746.745999999997</v>
      </c>
      <c r="O34" s="229">
        <v>5504.1140000000005</v>
      </c>
      <c r="P34" s="228">
        <v>40.16</v>
      </c>
      <c r="Q34" s="229">
        <v>0.16</v>
      </c>
      <c r="R34" s="228">
        <f>SUM(N34:Q34)</f>
        <v>12291.179999999997</v>
      </c>
      <c r="S34" s="231">
        <f>R34/$R$9</f>
        <v>0.029656291725038596</v>
      </c>
      <c r="T34" s="230">
        <v>8340.618000000002</v>
      </c>
      <c r="U34" s="229">
        <v>4805.012</v>
      </c>
      <c r="V34" s="228">
        <v>0.346</v>
      </c>
      <c r="W34" s="229">
        <v>0.125</v>
      </c>
      <c r="X34" s="228">
        <f>SUM(T34:W34)</f>
        <v>13146.101</v>
      </c>
      <c r="Y34" s="227">
        <f>IF(ISERROR(R34/X34-1),"         /0",IF(R34/X34&gt;5,"  *  ",(R34/X34-1)))</f>
        <v>-0.0650322859987158</v>
      </c>
    </row>
    <row r="35" spans="1:25" s="219" customFormat="1" ht="19.5" customHeight="1">
      <c r="A35" s="234" t="s">
        <v>344</v>
      </c>
      <c r="B35" s="232">
        <v>83.601</v>
      </c>
      <c r="C35" s="229">
        <v>23.353</v>
      </c>
      <c r="D35" s="228">
        <v>37.693999999999996</v>
      </c>
      <c r="E35" s="229">
        <v>1.703</v>
      </c>
      <c r="F35" s="228">
        <f>SUM(B35:E35)</f>
        <v>146.351</v>
      </c>
      <c r="G35" s="231">
        <f>F35/$F$9</f>
        <v>0.003212647493208156</v>
      </c>
      <c r="H35" s="232">
        <v>83.05</v>
      </c>
      <c r="I35" s="229">
        <v>48.520999999999994</v>
      </c>
      <c r="J35" s="228">
        <v>4.182</v>
      </c>
      <c r="K35" s="229">
        <v>1.763</v>
      </c>
      <c r="L35" s="228">
        <f>SUM(H35:K35)</f>
        <v>137.516</v>
      </c>
      <c r="M35" s="233">
        <f>IF(ISERROR(F35/L35-1),"         /0",(F35/L35-1))</f>
        <v>0.0642470694319206</v>
      </c>
      <c r="N35" s="232">
        <v>782.002</v>
      </c>
      <c r="O35" s="229">
        <v>321.2439999999999</v>
      </c>
      <c r="P35" s="228">
        <v>47.898999999999994</v>
      </c>
      <c r="Q35" s="229">
        <v>12.004000000000001</v>
      </c>
      <c r="R35" s="228">
        <f>SUM(N35:Q35)</f>
        <v>1163.1489999999997</v>
      </c>
      <c r="S35" s="231">
        <f>R35/$R$9</f>
        <v>0.002806458457502609</v>
      </c>
      <c r="T35" s="230">
        <v>1546.786</v>
      </c>
      <c r="U35" s="229">
        <v>348.003</v>
      </c>
      <c r="V35" s="228">
        <v>6.272</v>
      </c>
      <c r="W35" s="229">
        <v>47.321999999999996</v>
      </c>
      <c r="X35" s="228">
        <f>SUM(T35:W35)</f>
        <v>1948.3829999999998</v>
      </c>
      <c r="Y35" s="227">
        <f>IF(ISERROR(R35/X35-1),"         /0",IF(R35/X35&gt;5,"  *  ",(R35/X35-1)))</f>
        <v>-0.40301829773714937</v>
      </c>
    </row>
    <row r="36" spans="1:25" s="219" customFormat="1" ht="19.5" customHeight="1">
      <c r="A36" s="234" t="s">
        <v>346</v>
      </c>
      <c r="B36" s="232">
        <v>78.39399999999999</v>
      </c>
      <c r="C36" s="229">
        <v>32.32</v>
      </c>
      <c r="D36" s="228">
        <v>0</v>
      </c>
      <c r="E36" s="229">
        <v>0</v>
      </c>
      <c r="F36" s="228">
        <f>SUM(B36:E36)</f>
        <v>110.714</v>
      </c>
      <c r="G36" s="231">
        <f>F36/$F$9</f>
        <v>0.002430356161304315</v>
      </c>
      <c r="H36" s="232">
        <v>46.71900000000001</v>
      </c>
      <c r="I36" s="229">
        <v>39.92</v>
      </c>
      <c r="J36" s="228"/>
      <c r="K36" s="229"/>
      <c r="L36" s="228">
        <f>SUM(H36:K36)</f>
        <v>86.63900000000001</v>
      </c>
      <c r="M36" s="233">
        <f>IF(ISERROR(F36/L36-1),"         /0",(F36/L36-1))</f>
        <v>0.2778771684807071</v>
      </c>
      <c r="N36" s="232">
        <v>598.9870000000001</v>
      </c>
      <c r="O36" s="229">
        <v>415.97900000000004</v>
      </c>
      <c r="P36" s="228">
        <v>0.426</v>
      </c>
      <c r="Q36" s="229">
        <v>0.635</v>
      </c>
      <c r="R36" s="228">
        <f>SUM(N36:Q36)</f>
        <v>1016.0270000000002</v>
      </c>
      <c r="S36" s="231">
        <f>R36/$R$9</f>
        <v>0.002451480908465729</v>
      </c>
      <c r="T36" s="230">
        <v>421.58099999999996</v>
      </c>
      <c r="U36" s="229">
        <v>160.935</v>
      </c>
      <c r="V36" s="228">
        <v>0</v>
      </c>
      <c r="W36" s="229">
        <v>0</v>
      </c>
      <c r="X36" s="228">
        <f>SUM(T36:W36)</f>
        <v>582.516</v>
      </c>
      <c r="Y36" s="227">
        <f>IF(ISERROR(R36/X36-1),"         /0",IF(R36/X36&gt;5,"  *  ",(R36/X36-1)))</f>
        <v>0.7442044510365384</v>
      </c>
    </row>
    <row r="37" spans="1:25" s="219" customFormat="1" ht="19.5" customHeight="1">
      <c r="A37" s="234" t="s">
        <v>345</v>
      </c>
      <c r="B37" s="232">
        <v>33.489000000000004</v>
      </c>
      <c r="C37" s="229">
        <v>4.925</v>
      </c>
      <c r="D37" s="228">
        <v>0</v>
      </c>
      <c r="E37" s="229">
        <v>0</v>
      </c>
      <c r="F37" s="228">
        <f>SUM(B37:E37)</f>
        <v>38.414</v>
      </c>
      <c r="G37" s="231">
        <f>F37/$F$9</f>
        <v>0.0008432510936317354</v>
      </c>
      <c r="H37" s="232">
        <v>28.075</v>
      </c>
      <c r="I37" s="229">
        <v>0.341</v>
      </c>
      <c r="J37" s="228"/>
      <c r="K37" s="229">
        <v>0</v>
      </c>
      <c r="L37" s="228">
        <f>SUM(H37:K37)</f>
        <v>28.416</v>
      </c>
      <c r="M37" s="233">
        <f>IF(ISERROR(F37/L37-1),"         /0",(F37/L37-1))</f>
        <v>0.35184403153153165</v>
      </c>
      <c r="N37" s="232">
        <v>327.591</v>
      </c>
      <c r="O37" s="229">
        <v>32.472</v>
      </c>
      <c r="P37" s="228">
        <v>0</v>
      </c>
      <c r="Q37" s="229">
        <v>0.018</v>
      </c>
      <c r="R37" s="228">
        <f>SUM(N37:Q37)</f>
        <v>360.08099999999996</v>
      </c>
      <c r="S37" s="231">
        <f>R37/$R$9</f>
        <v>0.0008688073220507408</v>
      </c>
      <c r="T37" s="230">
        <v>205.212</v>
      </c>
      <c r="U37" s="229">
        <v>8.346</v>
      </c>
      <c r="V37" s="228">
        <v>2.209</v>
      </c>
      <c r="W37" s="229">
        <v>2.77</v>
      </c>
      <c r="X37" s="228">
        <f t="shared" si="6"/>
        <v>218.537</v>
      </c>
      <c r="Y37" s="227">
        <f>IF(ISERROR(R37/X37-1),"         /0",IF(R37/X37&gt;5,"  *  ",(R37/X37-1)))</f>
        <v>0.6476889496973051</v>
      </c>
    </row>
    <row r="38" spans="1:25" s="219" customFormat="1" ht="19.5" customHeight="1" thickBot="1">
      <c r="A38" s="234" t="s">
        <v>55</v>
      </c>
      <c r="B38" s="232">
        <v>3.4970000000000003</v>
      </c>
      <c r="C38" s="229">
        <v>0</v>
      </c>
      <c r="D38" s="228">
        <v>0.03</v>
      </c>
      <c r="E38" s="229">
        <v>0</v>
      </c>
      <c r="F38" s="228">
        <f>SUM(B38:E38)</f>
        <v>3.527</v>
      </c>
      <c r="G38" s="231">
        <f>F38/$F$9</f>
        <v>7.742350724316996E-05</v>
      </c>
      <c r="H38" s="232">
        <v>9.502</v>
      </c>
      <c r="I38" s="229">
        <v>9.938</v>
      </c>
      <c r="J38" s="228">
        <v>0.44499999999999995</v>
      </c>
      <c r="K38" s="229">
        <v>0.245</v>
      </c>
      <c r="L38" s="228">
        <f>SUM(H38:K38)</f>
        <v>20.130000000000003</v>
      </c>
      <c r="M38" s="233">
        <f>IF(ISERROR(F38/L38-1),"         /0",(F38/L38-1))</f>
        <v>-0.824788872329856</v>
      </c>
      <c r="N38" s="232">
        <v>17.337</v>
      </c>
      <c r="O38" s="229">
        <v>67.99600000000001</v>
      </c>
      <c r="P38" s="228">
        <v>29.869</v>
      </c>
      <c r="Q38" s="229">
        <v>51.16</v>
      </c>
      <c r="R38" s="228">
        <f>SUM(N38:Q38)</f>
        <v>166.36200000000002</v>
      </c>
      <c r="S38" s="231">
        <f>R38/$R$9</f>
        <v>0.00040140002863523866</v>
      </c>
      <c r="T38" s="230">
        <v>25.704</v>
      </c>
      <c r="U38" s="229">
        <v>9.938</v>
      </c>
      <c r="V38" s="228">
        <v>4.1610000000000005</v>
      </c>
      <c r="W38" s="229">
        <v>11.229</v>
      </c>
      <c r="X38" s="228">
        <f t="shared" si="6"/>
        <v>51.032000000000004</v>
      </c>
      <c r="Y38" s="227">
        <f>IF(ISERROR(R38/X38-1),"         /0",IF(R38/X38&gt;5,"  *  ",(R38/X38-1)))</f>
        <v>2.2599545383288917</v>
      </c>
    </row>
    <row r="39" spans="1:25" s="282" customFormat="1" ht="19.5" customHeight="1">
      <c r="A39" s="291" t="s">
        <v>56</v>
      </c>
      <c r="B39" s="288">
        <f>SUM(B40:B43)</f>
        <v>681.4360000000001</v>
      </c>
      <c r="C39" s="287">
        <f>SUM(C40:C43)</f>
        <v>245.83100000000002</v>
      </c>
      <c r="D39" s="286">
        <f>SUM(D40:D43)</f>
        <v>0</v>
      </c>
      <c r="E39" s="287">
        <f>SUM(E40:E43)</f>
        <v>0</v>
      </c>
      <c r="F39" s="286">
        <f t="shared" si="0"/>
        <v>927.2670000000002</v>
      </c>
      <c r="G39" s="289">
        <f t="shared" si="1"/>
        <v>0.020355050550284234</v>
      </c>
      <c r="H39" s="288">
        <f>SUM(H40:H43)</f>
        <v>331.765</v>
      </c>
      <c r="I39" s="287">
        <f>SUM(I40:I43)</f>
        <v>212.81400000000002</v>
      </c>
      <c r="J39" s="286">
        <f>SUM(J40:J43)</f>
        <v>0</v>
      </c>
      <c r="K39" s="287">
        <f>SUM(K40:K43)</f>
        <v>0</v>
      </c>
      <c r="L39" s="286">
        <f t="shared" si="2"/>
        <v>544.579</v>
      </c>
      <c r="M39" s="290">
        <f t="shared" si="8"/>
        <v>0.7027226536462117</v>
      </c>
      <c r="N39" s="288">
        <f>SUM(N40:N43)</f>
        <v>4867.407000000003</v>
      </c>
      <c r="O39" s="287">
        <f>SUM(O40:O43)</f>
        <v>1715.227</v>
      </c>
      <c r="P39" s="286">
        <f>SUM(P40:P43)</f>
        <v>0.43000000000000005</v>
      </c>
      <c r="Q39" s="287">
        <f>SUM(Q40:Q43)</f>
        <v>8.144</v>
      </c>
      <c r="R39" s="286">
        <f t="shared" si="4"/>
        <v>6591.208000000003</v>
      </c>
      <c r="S39" s="289">
        <f t="shared" si="5"/>
        <v>0.015903337781108758</v>
      </c>
      <c r="T39" s="288">
        <f>SUM(T40:T43)</f>
        <v>4164.3150000000005</v>
      </c>
      <c r="U39" s="287">
        <f>SUM(U40:U43)</f>
        <v>1783.135</v>
      </c>
      <c r="V39" s="286">
        <f>SUM(V40:V43)</f>
        <v>272.371</v>
      </c>
      <c r="W39" s="287">
        <f>SUM(W40:W43)</f>
        <v>18.938</v>
      </c>
      <c r="X39" s="286">
        <f t="shared" si="6"/>
        <v>6238.759000000001</v>
      </c>
      <c r="Y39" s="283">
        <f t="shared" si="7"/>
        <v>0.056493446853773666</v>
      </c>
    </row>
    <row r="40" spans="1:25" ht="19.5" customHeight="1">
      <c r="A40" s="234" t="s">
        <v>350</v>
      </c>
      <c r="B40" s="232">
        <v>567.654</v>
      </c>
      <c r="C40" s="229">
        <v>106.42699999999999</v>
      </c>
      <c r="D40" s="228">
        <v>0</v>
      </c>
      <c r="E40" s="229">
        <v>0</v>
      </c>
      <c r="F40" s="228">
        <f t="shared" si="0"/>
        <v>674.081</v>
      </c>
      <c r="G40" s="231">
        <f t="shared" si="1"/>
        <v>0.014797197387576766</v>
      </c>
      <c r="H40" s="232">
        <v>239.971</v>
      </c>
      <c r="I40" s="229">
        <v>22.221000000000004</v>
      </c>
      <c r="J40" s="228">
        <v>0</v>
      </c>
      <c r="K40" s="229">
        <v>0</v>
      </c>
      <c r="L40" s="228">
        <f t="shared" si="2"/>
        <v>262.192</v>
      </c>
      <c r="M40" s="233">
        <f t="shared" si="8"/>
        <v>1.5709441935680721</v>
      </c>
      <c r="N40" s="232">
        <v>3941.9640000000027</v>
      </c>
      <c r="O40" s="229">
        <v>558.0319999999999</v>
      </c>
      <c r="P40" s="228">
        <v>0.35500000000000004</v>
      </c>
      <c r="Q40" s="229">
        <v>6.762</v>
      </c>
      <c r="R40" s="228">
        <f t="shared" si="4"/>
        <v>4507.113000000002</v>
      </c>
      <c r="S40" s="231">
        <f t="shared" si="5"/>
        <v>0.010874810877858267</v>
      </c>
      <c r="T40" s="230">
        <v>3286.1590000000006</v>
      </c>
      <c r="U40" s="229">
        <v>772.395</v>
      </c>
      <c r="V40" s="228">
        <v>0.49</v>
      </c>
      <c r="W40" s="229">
        <v>0.06</v>
      </c>
      <c r="X40" s="228">
        <f t="shared" si="6"/>
        <v>4059.1040000000003</v>
      </c>
      <c r="Y40" s="227">
        <f t="shared" si="7"/>
        <v>0.11037140216165975</v>
      </c>
    </row>
    <row r="41" spans="1:25" ht="19.5" customHeight="1">
      <c r="A41" s="234" t="s">
        <v>357</v>
      </c>
      <c r="B41" s="232">
        <v>94.07000000000001</v>
      </c>
      <c r="C41" s="229">
        <v>91.26</v>
      </c>
      <c r="D41" s="228">
        <v>0</v>
      </c>
      <c r="E41" s="229">
        <v>0</v>
      </c>
      <c r="F41" s="228">
        <f>SUM(B41:E41)</f>
        <v>185.33</v>
      </c>
      <c r="G41" s="231">
        <f>F41/$F$9</f>
        <v>0.004068301275128066</v>
      </c>
      <c r="H41" s="232">
        <v>80.482</v>
      </c>
      <c r="I41" s="229">
        <v>111.687</v>
      </c>
      <c r="J41" s="228"/>
      <c r="K41" s="229"/>
      <c r="L41" s="228">
        <f>SUM(H41:K41)</f>
        <v>192.16899999999998</v>
      </c>
      <c r="M41" s="233">
        <f>IF(ISERROR(F41/L41-1),"         /0",(F41/L41-1))</f>
        <v>-0.035588466401969</v>
      </c>
      <c r="N41" s="232">
        <v>773.7090000000001</v>
      </c>
      <c r="O41" s="229">
        <v>583.149</v>
      </c>
      <c r="P41" s="228">
        <v>0.075</v>
      </c>
      <c r="Q41" s="229"/>
      <c r="R41" s="228">
        <f>SUM(N41:Q41)</f>
        <v>1356.9330000000002</v>
      </c>
      <c r="S41" s="231">
        <f>R41/$R$9</f>
        <v>0.0032740225836194584</v>
      </c>
      <c r="T41" s="230">
        <v>751.315</v>
      </c>
      <c r="U41" s="229">
        <v>804.1990000000001</v>
      </c>
      <c r="V41" s="228">
        <v>0</v>
      </c>
      <c r="W41" s="229">
        <v>0</v>
      </c>
      <c r="X41" s="228">
        <f>SUM(T41:W41)</f>
        <v>1555.5140000000001</v>
      </c>
      <c r="Y41" s="227">
        <f>IF(ISERROR(R41/X41-1),"         /0",IF(R41/X41&gt;5,"  *  ",(R41/X41-1)))</f>
        <v>-0.12766262470154555</v>
      </c>
    </row>
    <row r="42" spans="1:25" ht="19.5" customHeight="1">
      <c r="A42" s="234" t="s">
        <v>351</v>
      </c>
      <c r="B42" s="232">
        <v>18.916</v>
      </c>
      <c r="C42" s="229">
        <v>48.144</v>
      </c>
      <c r="D42" s="228">
        <v>0</v>
      </c>
      <c r="E42" s="229">
        <v>0</v>
      </c>
      <c r="F42" s="228">
        <f>SUM(B42:E42)</f>
        <v>67.06</v>
      </c>
      <c r="G42" s="231">
        <f>F42/$F$9</f>
        <v>0.00147207836567252</v>
      </c>
      <c r="H42" s="232">
        <v>10.627</v>
      </c>
      <c r="I42" s="229">
        <v>78.90599999999999</v>
      </c>
      <c r="J42" s="228"/>
      <c r="K42" s="229"/>
      <c r="L42" s="228">
        <f>SUM(H42:K42)</f>
        <v>89.53299999999999</v>
      </c>
      <c r="M42" s="233">
        <f>IF(ISERROR(F42/L42-1),"         /0",(F42/L42-1))</f>
        <v>-0.25100242368735537</v>
      </c>
      <c r="N42" s="232">
        <v>143.6</v>
      </c>
      <c r="O42" s="229">
        <v>574.046</v>
      </c>
      <c r="P42" s="228">
        <v>0</v>
      </c>
      <c r="Q42" s="229">
        <v>0</v>
      </c>
      <c r="R42" s="228">
        <f>SUM(N42:Q42)</f>
        <v>717.6460000000001</v>
      </c>
      <c r="S42" s="231">
        <f>R42/$R$9</f>
        <v>0.0017315440121540044</v>
      </c>
      <c r="T42" s="230">
        <v>114.398</v>
      </c>
      <c r="U42" s="229">
        <v>206.541</v>
      </c>
      <c r="V42" s="228">
        <v>271.881</v>
      </c>
      <c r="W42" s="229">
        <v>18.878</v>
      </c>
      <c r="X42" s="228">
        <f>SUM(T42:W42)</f>
        <v>611.698</v>
      </c>
      <c r="Y42" s="227">
        <f>IF(ISERROR(R42/X42-1),"         /0",IF(R42/X42&gt;5,"  *  ",(R42/X42-1)))</f>
        <v>0.1732031165705954</v>
      </c>
    </row>
    <row r="43" spans="1:25" ht="19.5" customHeight="1" thickBot="1">
      <c r="A43" s="234" t="s">
        <v>55</v>
      </c>
      <c r="B43" s="232">
        <v>0.796</v>
      </c>
      <c r="C43" s="229">
        <v>0</v>
      </c>
      <c r="D43" s="228">
        <v>0</v>
      </c>
      <c r="E43" s="229">
        <v>0</v>
      </c>
      <c r="F43" s="228">
        <f>SUM(B43:E43)</f>
        <v>0.796</v>
      </c>
      <c r="G43" s="231">
        <f>F43/$F$9</f>
        <v>1.74735219068793E-05</v>
      </c>
      <c r="H43" s="232">
        <v>0.685</v>
      </c>
      <c r="I43" s="229">
        <v>0</v>
      </c>
      <c r="J43" s="228"/>
      <c r="K43" s="229"/>
      <c r="L43" s="228">
        <f>SUM(H43:K43)</f>
        <v>0.685</v>
      </c>
      <c r="M43" s="233">
        <f>IF(ISERROR(F43/L43-1),"         /0",(F43/L43-1))</f>
        <v>0.1620437956204379</v>
      </c>
      <c r="N43" s="232">
        <v>8.134</v>
      </c>
      <c r="O43" s="229">
        <v>0</v>
      </c>
      <c r="P43" s="228"/>
      <c r="Q43" s="229">
        <v>1.3820000000000001</v>
      </c>
      <c r="R43" s="228">
        <f>SUM(N43:Q43)</f>
        <v>9.516</v>
      </c>
      <c r="S43" s="231">
        <f>R43/$R$9</f>
        <v>2.2960307477025588E-05</v>
      </c>
      <c r="T43" s="230">
        <v>12.443000000000001</v>
      </c>
      <c r="U43" s="229">
        <v>0</v>
      </c>
      <c r="V43" s="228"/>
      <c r="W43" s="229"/>
      <c r="X43" s="228">
        <f>SUM(T43:W43)</f>
        <v>12.443000000000001</v>
      </c>
      <c r="Y43" s="227">
        <f>IF(ISERROR(R43/X43-1),"         /0",IF(R43/X43&gt;5,"  *  ",(R43/X43-1)))</f>
        <v>-0.23523266093385853</v>
      </c>
    </row>
    <row r="44" spans="1:25" s="219" customFormat="1" ht="19.5" customHeight="1" thickBot="1">
      <c r="A44" s="278" t="s">
        <v>55</v>
      </c>
      <c r="B44" s="275">
        <v>93.70599999999999</v>
      </c>
      <c r="C44" s="274">
        <v>0</v>
      </c>
      <c r="D44" s="273">
        <v>0</v>
      </c>
      <c r="E44" s="274">
        <v>0</v>
      </c>
      <c r="F44" s="273">
        <f t="shared" si="0"/>
        <v>93.70599999999999</v>
      </c>
      <c r="G44" s="276">
        <f t="shared" si="1"/>
        <v>0.0020570023163392357</v>
      </c>
      <c r="H44" s="275">
        <v>93.06</v>
      </c>
      <c r="I44" s="274">
        <v>0</v>
      </c>
      <c r="J44" s="273">
        <v>0</v>
      </c>
      <c r="K44" s="274">
        <v>0.091</v>
      </c>
      <c r="L44" s="273">
        <f t="shared" si="2"/>
        <v>93.151</v>
      </c>
      <c r="M44" s="277">
        <f t="shared" si="8"/>
        <v>0.005958068083004919</v>
      </c>
      <c r="N44" s="275">
        <v>703.588</v>
      </c>
      <c r="O44" s="274">
        <v>26.658</v>
      </c>
      <c r="P44" s="273">
        <v>0.15</v>
      </c>
      <c r="Q44" s="274">
        <v>0</v>
      </c>
      <c r="R44" s="273">
        <f t="shared" si="4"/>
        <v>730.396</v>
      </c>
      <c r="S44" s="276">
        <f t="shared" si="5"/>
        <v>0.001762307349725681</v>
      </c>
      <c r="T44" s="275">
        <v>680.7920000000001</v>
      </c>
      <c r="U44" s="274">
        <v>0.972</v>
      </c>
      <c r="V44" s="273">
        <v>1.997</v>
      </c>
      <c r="W44" s="274">
        <v>4.068999999999999</v>
      </c>
      <c r="X44" s="286">
        <f>SUM(T44:W44)</f>
        <v>687.83</v>
      </c>
      <c r="Y44" s="270">
        <f t="shared" si="7"/>
        <v>0.06188447726909252</v>
      </c>
    </row>
    <row r="45" ht="15" thickTop="1">
      <c r="A45" s="120" t="s">
        <v>42</v>
      </c>
    </row>
    <row r="46" ht="15">
      <c r="A46" s="120" t="s">
        <v>54</v>
      </c>
    </row>
    <row r="47" ht="15">
      <c r="A47" s="12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">
    <cfRule type="cellIs" priority="6" dxfId="95" operator="lessThan" stopIfTrue="1">
      <formula>0</formula>
    </cfRule>
  </conditionalFormatting>
  <conditionalFormatting sqref="Y10:Y44 M10:M44">
    <cfRule type="cellIs" priority="7" dxfId="95" operator="lessThan" stopIfTrue="1">
      <formula>0</formula>
    </cfRule>
    <cfRule type="cellIs" priority="8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Y9 M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2.8515625" style="127" customWidth="1"/>
    <col min="2" max="2" width="9.140625" style="127" bestFit="1" customWidth="1"/>
    <col min="3" max="3" width="9.7109375" style="127" bestFit="1" customWidth="1"/>
    <col min="4" max="4" width="8.00390625" style="127" bestFit="1" customWidth="1"/>
    <col min="5" max="5" width="9.7109375" style="127" bestFit="1" customWidth="1"/>
    <col min="6" max="6" width="9.140625" style="127" bestFit="1" customWidth="1"/>
    <col min="7" max="7" width="9.421875" style="127" customWidth="1"/>
    <col min="8" max="8" width="9.28125" style="127" bestFit="1" customWidth="1"/>
    <col min="9" max="9" width="9.7109375" style="127" bestFit="1" customWidth="1"/>
    <col min="10" max="10" width="8.140625" style="127" customWidth="1"/>
    <col min="11" max="11" width="9.00390625" style="127" customWidth="1"/>
    <col min="12" max="12" width="9.140625" style="127" customWidth="1"/>
    <col min="13" max="13" width="10.28125" style="127" bestFit="1" customWidth="1"/>
    <col min="14" max="14" width="9.28125" style="127" bestFit="1" customWidth="1"/>
    <col min="15" max="15" width="10.140625" style="127" customWidth="1"/>
    <col min="16" max="16" width="8.421875" style="127" bestFit="1" customWidth="1"/>
    <col min="17" max="17" width="9.140625" style="127" customWidth="1"/>
    <col min="18" max="19" width="9.8515625" style="127" bestFit="1" customWidth="1"/>
    <col min="20" max="20" width="10.421875" style="127" customWidth="1"/>
    <col min="21" max="21" width="10.28125" style="127" customWidth="1"/>
    <col min="22" max="22" width="8.8515625" style="127" customWidth="1"/>
    <col min="23" max="23" width="10.28125" style="127" customWidth="1"/>
    <col min="24" max="24" width="9.8515625" style="127" bestFit="1" customWidth="1"/>
    <col min="25" max="25" width="8.7109375" style="127" bestFit="1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628" t="s">
        <v>72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69" customFormat="1" ht="15.75" customHeight="1" thickBot="1" thickTop="1">
      <c r="A5" s="591" t="s">
        <v>67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7" customFormat="1" ht="26.25" customHeight="1" thickBot="1">
      <c r="A6" s="592"/>
      <c r="B6" s="634" t="s">
        <v>152</v>
      </c>
      <c r="C6" s="635"/>
      <c r="D6" s="635"/>
      <c r="E6" s="635"/>
      <c r="F6" s="635"/>
      <c r="G6" s="631" t="s">
        <v>34</v>
      </c>
      <c r="H6" s="634" t="s">
        <v>153</v>
      </c>
      <c r="I6" s="635"/>
      <c r="J6" s="635"/>
      <c r="K6" s="635"/>
      <c r="L6" s="635"/>
      <c r="M6" s="642" t="s">
        <v>33</v>
      </c>
      <c r="N6" s="634" t="s">
        <v>154</v>
      </c>
      <c r="O6" s="635"/>
      <c r="P6" s="635"/>
      <c r="Q6" s="635"/>
      <c r="R6" s="635"/>
      <c r="S6" s="631" t="s">
        <v>34</v>
      </c>
      <c r="T6" s="634" t="s">
        <v>155</v>
      </c>
      <c r="U6" s="635"/>
      <c r="V6" s="635"/>
      <c r="W6" s="635"/>
      <c r="X6" s="635"/>
      <c r="Y6" s="636" t="s">
        <v>33</v>
      </c>
    </row>
    <row r="7" spans="1:25" s="167" customFormat="1" ht="26.25" customHeight="1">
      <c r="A7" s="593"/>
      <c r="B7" s="565" t="s">
        <v>22</v>
      </c>
      <c r="C7" s="561"/>
      <c r="D7" s="560" t="s">
        <v>21</v>
      </c>
      <c r="E7" s="561"/>
      <c r="F7" s="654" t="s">
        <v>17</v>
      </c>
      <c r="G7" s="632"/>
      <c r="H7" s="565" t="s">
        <v>22</v>
      </c>
      <c r="I7" s="561"/>
      <c r="J7" s="560" t="s">
        <v>21</v>
      </c>
      <c r="K7" s="561"/>
      <c r="L7" s="654" t="s">
        <v>17</v>
      </c>
      <c r="M7" s="643"/>
      <c r="N7" s="565" t="s">
        <v>22</v>
      </c>
      <c r="O7" s="561"/>
      <c r="P7" s="560" t="s">
        <v>21</v>
      </c>
      <c r="Q7" s="561"/>
      <c r="R7" s="654" t="s">
        <v>17</v>
      </c>
      <c r="S7" s="632"/>
      <c r="T7" s="565" t="s">
        <v>22</v>
      </c>
      <c r="U7" s="561"/>
      <c r="V7" s="560" t="s">
        <v>21</v>
      </c>
      <c r="W7" s="561"/>
      <c r="X7" s="654" t="s">
        <v>17</v>
      </c>
      <c r="Y7" s="637"/>
    </row>
    <row r="8" spans="1:25" s="265" customFormat="1" ht="27.75" thickBot="1">
      <c r="A8" s="594"/>
      <c r="B8" s="268" t="s">
        <v>31</v>
      </c>
      <c r="C8" s="266" t="s">
        <v>30</v>
      </c>
      <c r="D8" s="267" t="s">
        <v>31</v>
      </c>
      <c r="E8" s="266" t="s">
        <v>30</v>
      </c>
      <c r="F8" s="627"/>
      <c r="G8" s="633"/>
      <c r="H8" s="268" t="s">
        <v>31</v>
      </c>
      <c r="I8" s="266" t="s">
        <v>30</v>
      </c>
      <c r="J8" s="267" t="s">
        <v>31</v>
      </c>
      <c r="K8" s="266" t="s">
        <v>30</v>
      </c>
      <c r="L8" s="627"/>
      <c r="M8" s="644"/>
      <c r="N8" s="268" t="s">
        <v>31</v>
      </c>
      <c r="O8" s="266" t="s">
        <v>30</v>
      </c>
      <c r="P8" s="267" t="s">
        <v>31</v>
      </c>
      <c r="Q8" s="266" t="s">
        <v>30</v>
      </c>
      <c r="R8" s="627"/>
      <c r="S8" s="633"/>
      <c r="T8" s="268" t="s">
        <v>31</v>
      </c>
      <c r="U8" s="266" t="s">
        <v>30</v>
      </c>
      <c r="V8" s="267" t="s">
        <v>31</v>
      </c>
      <c r="W8" s="266" t="s">
        <v>30</v>
      </c>
      <c r="X8" s="627"/>
      <c r="Y8" s="638"/>
    </row>
    <row r="9" spans="1:25" s="156" customFormat="1" ht="18" customHeight="1" thickBot="1" thickTop="1">
      <c r="A9" s="328" t="s">
        <v>24</v>
      </c>
      <c r="B9" s="327">
        <f>B10+B27+B45+B53+B67+B71</f>
        <v>24812.350000000002</v>
      </c>
      <c r="C9" s="326">
        <f>C10+C27+C45+C53+C67+C71</f>
        <v>15647.332000000002</v>
      </c>
      <c r="D9" s="324">
        <f>D10+D27+D45+D53+D67+D71</f>
        <v>2839.1270000000004</v>
      </c>
      <c r="E9" s="325">
        <f>E10+E27+E45+E53+E67+E71</f>
        <v>2255.831</v>
      </c>
      <c r="F9" s="324">
        <f aca="true" t="shared" si="0" ref="F9:F43">SUM(B9:E9)</f>
        <v>45554.64</v>
      </c>
      <c r="G9" s="336">
        <f aca="true" t="shared" si="1" ref="G9:G43">F9/$F$9</f>
        <v>1</v>
      </c>
      <c r="H9" s="327">
        <f>H10+H27+H45+H53+H67+H71</f>
        <v>24181.383</v>
      </c>
      <c r="I9" s="326">
        <f>I10+I27+I45+I53+I67+I71</f>
        <v>19256.210999999996</v>
      </c>
      <c r="J9" s="324">
        <f>J10+J27+J45+J53+J67+J71</f>
        <v>3007.293</v>
      </c>
      <c r="K9" s="325">
        <f>K10+K27+K45+K53+K67+K71</f>
        <v>1811.148</v>
      </c>
      <c r="L9" s="324">
        <f aca="true" t="shared" si="2" ref="L9:L43">SUM(H9:K9)</f>
        <v>48256.034999999996</v>
      </c>
      <c r="M9" s="392">
        <f aca="true" t="shared" si="3" ref="M9:M52">IF(ISERROR(F9/L9-1),"         /0",(F9/L9-1))</f>
        <v>-0.05598045923167949</v>
      </c>
      <c r="N9" s="397">
        <f>N10+N27+N45+N53+N67+N71</f>
        <v>232868.16499999995</v>
      </c>
      <c r="O9" s="326">
        <f>O10+O27+O45+O53+O67+O71</f>
        <v>137599.935</v>
      </c>
      <c r="P9" s="324">
        <f>P10+P27+P45+P53+P67+P71</f>
        <v>26277.784000000003</v>
      </c>
      <c r="Q9" s="325">
        <f>Q10+Q27+Q45+Q53+Q67+Q71</f>
        <v>17708.496</v>
      </c>
      <c r="R9" s="324">
        <f aca="true" t="shared" si="4" ref="R9:R43">SUM(N9:Q9)</f>
        <v>414454.37999999995</v>
      </c>
      <c r="S9" s="412">
        <f aca="true" t="shared" si="5" ref="S9:S43">R9/$R$9</f>
        <v>1</v>
      </c>
      <c r="T9" s="327">
        <f>T10+T27+T45+T53+T67+T71</f>
        <v>231343.664</v>
      </c>
      <c r="U9" s="326">
        <f>U10+U27+U45+U53+U67+U71</f>
        <v>150098.65700000004</v>
      </c>
      <c r="V9" s="324">
        <f>V10+V27+V45+V53+V67+V71</f>
        <v>23652.934999999998</v>
      </c>
      <c r="W9" s="325">
        <f>W10+W27+W45+W53+W67+W71</f>
        <v>16401.679999999997</v>
      </c>
      <c r="X9" s="324">
        <f aca="true" t="shared" si="6" ref="X9:X43">SUM(T9:W9)</f>
        <v>421496.936</v>
      </c>
      <c r="Y9" s="323">
        <f>IF(ISERROR(R9/X9-1),"         /0",(R9/X9-1))</f>
        <v>-0.016708439370482275</v>
      </c>
    </row>
    <row r="10" spans="1:25" s="235" customFormat="1" ht="19.5" customHeight="1">
      <c r="A10" s="242" t="s">
        <v>60</v>
      </c>
      <c r="B10" s="239">
        <f>SUM(B11:B26)</f>
        <v>15716.788999999999</v>
      </c>
      <c r="C10" s="238">
        <f>SUM(C11:C26)</f>
        <v>7978.147</v>
      </c>
      <c r="D10" s="237">
        <f>SUM(D11:D26)</f>
        <v>2627.311</v>
      </c>
      <c r="E10" s="309">
        <f>SUM(E11:E26)</f>
        <v>1323.032</v>
      </c>
      <c r="F10" s="237">
        <f t="shared" si="0"/>
        <v>27645.279</v>
      </c>
      <c r="G10" s="240">
        <f t="shared" si="1"/>
        <v>0.6068597842063947</v>
      </c>
      <c r="H10" s="239">
        <f>SUM(H11:H26)</f>
        <v>14609.417000000001</v>
      </c>
      <c r="I10" s="238">
        <f>SUM(I11:I26)</f>
        <v>9214.141000000001</v>
      </c>
      <c r="J10" s="237">
        <f>SUM(J11:J26)</f>
        <v>2956.991</v>
      </c>
      <c r="K10" s="309">
        <f>SUM(K11:K26)</f>
        <v>1422.967</v>
      </c>
      <c r="L10" s="237">
        <f t="shared" si="2"/>
        <v>28203.516000000007</v>
      </c>
      <c r="M10" s="393">
        <f t="shared" si="3"/>
        <v>-0.01979317046853335</v>
      </c>
      <c r="N10" s="398">
        <f>SUM(N11:N26)</f>
        <v>155867.75699999998</v>
      </c>
      <c r="O10" s="238">
        <f>SUM(O11:O26)</f>
        <v>68586.313</v>
      </c>
      <c r="P10" s="237">
        <f>SUM(P11:P26)</f>
        <v>23354.064000000002</v>
      </c>
      <c r="Q10" s="309">
        <f>SUM(Q11:Q26)</f>
        <v>11089.805999999999</v>
      </c>
      <c r="R10" s="237">
        <f t="shared" si="4"/>
        <v>258897.94</v>
      </c>
      <c r="S10" s="413">
        <f t="shared" si="5"/>
        <v>0.6246717431240564</v>
      </c>
      <c r="T10" s="239">
        <f>SUM(T11:T26)</f>
        <v>148072.71800000002</v>
      </c>
      <c r="U10" s="238">
        <f>SUM(U11:U26)</f>
        <v>74680.32600000002</v>
      </c>
      <c r="V10" s="237">
        <f>SUM(V11:V26)</f>
        <v>22875.887</v>
      </c>
      <c r="W10" s="309">
        <f>SUM(W11:W26)</f>
        <v>12165.33</v>
      </c>
      <c r="X10" s="237">
        <f t="shared" si="6"/>
        <v>257794.26100000003</v>
      </c>
      <c r="Y10" s="236">
        <f aca="true" t="shared" si="7" ref="Y10:Y43">IF(ISERROR(R10/X10-1),"         /0",IF(R10/X10&gt;5,"  *  ",(R10/X10-1)))</f>
        <v>0.004281239604476683</v>
      </c>
    </row>
    <row r="11" spans="1:25" ht="19.5" customHeight="1">
      <c r="A11" s="234" t="s">
        <v>174</v>
      </c>
      <c r="B11" s="232">
        <v>3784.4880000000003</v>
      </c>
      <c r="C11" s="229">
        <v>2770.724</v>
      </c>
      <c r="D11" s="228">
        <v>0</v>
      </c>
      <c r="E11" s="280">
        <v>0</v>
      </c>
      <c r="F11" s="228">
        <f t="shared" si="0"/>
        <v>6555.212</v>
      </c>
      <c r="G11" s="231">
        <f t="shared" si="1"/>
        <v>0.14389778955557547</v>
      </c>
      <c r="H11" s="232">
        <v>4227.2970000000005</v>
      </c>
      <c r="I11" s="229">
        <v>3330.407</v>
      </c>
      <c r="J11" s="228"/>
      <c r="K11" s="280"/>
      <c r="L11" s="228">
        <f t="shared" si="2"/>
        <v>7557.704000000001</v>
      </c>
      <c r="M11" s="394">
        <f t="shared" si="3"/>
        <v>-0.1326450466967216</v>
      </c>
      <c r="N11" s="399">
        <v>39273.94199999999</v>
      </c>
      <c r="O11" s="229">
        <v>26268.746</v>
      </c>
      <c r="P11" s="228"/>
      <c r="Q11" s="280"/>
      <c r="R11" s="228">
        <f t="shared" si="4"/>
        <v>65542.688</v>
      </c>
      <c r="S11" s="414">
        <f t="shared" si="5"/>
        <v>0.1581421048077716</v>
      </c>
      <c r="T11" s="232">
        <v>35618.696</v>
      </c>
      <c r="U11" s="229">
        <v>27136.894</v>
      </c>
      <c r="V11" s="228"/>
      <c r="W11" s="280"/>
      <c r="X11" s="228">
        <f t="shared" si="6"/>
        <v>62755.590000000004</v>
      </c>
      <c r="Y11" s="227">
        <f t="shared" si="7"/>
        <v>0.044411948003356905</v>
      </c>
    </row>
    <row r="12" spans="1:25" ht="19.5" customHeight="1">
      <c r="A12" s="234" t="s">
        <v>201</v>
      </c>
      <c r="B12" s="232">
        <v>3693.906</v>
      </c>
      <c r="C12" s="229">
        <v>1632.944</v>
      </c>
      <c r="D12" s="228">
        <v>0</v>
      </c>
      <c r="E12" s="280">
        <v>64.075</v>
      </c>
      <c r="F12" s="228">
        <f t="shared" si="0"/>
        <v>5390.925</v>
      </c>
      <c r="G12" s="231">
        <f t="shared" si="1"/>
        <v>0.11833975638925036</v>
      </c>
      <c r="H12" s="232">
        <v>3138.7690000000002</v>
      </c>
      <c r="I12" s="229">
        <v>1699.0069999999998</v>
      </c>
      <c r="J12" s="228"/>
      <c r="K12" s="280"/>
      <c r="L12" s="228">
        <f t="shared" si="2"/>
        <v>4837.776</v>
      </c>
      <c r="M12" s="394">
        <f t="shared" si="3"/>
        <v>0.11433952295434935</v>
      </c>
      <c r="N12" s="399">
        <v>32503.252000000004</v>
      </c>
      <c r="O12" s="229">
        <v>13921.515000000001</v>
      </c>
      <c r="P12" s="228"/>
      <c r="Q12" s="280">
        <v>64.075</v>
      </c>
      <c r="R12" s="228">
        <f t="shared" si="4"/>
        <v>46488.842000000004</v>
      </c>
      <c r="S12" s="414">
        <f t="shared" si="5"/>
        <v>0.11216877958920354</v>
      </c>
      <c r="T12" s="232">
        <v>42765.192</v>
      </c>
      <c r="U12" s="229">
        <v>19800.509000000002</v>
      </c>
      <c r="V12" s="228">
        <v>1190.55</v>
      </c>
      <c r="W12" s="280"/>
      <c r="X12" s="228">
        <f t="shared" si="6"/>
        <v>63756.251000000004</v>
      </c>
      <c r="Y12" s="227">
        <f t="shared" si="7"/>
        <v>-0.27083476097112424</v>
      </c>
    </row>
    <row r="13" spans="1:25" ht="19.5" customHeight="1">
      <c r="A13" s="234" t="s">
        <v>176</v>
      </c>
      <c r="B13" s="232">
        <v>3174.429</v>
      </c>
      <c r="C13" s="229">
        <v>1332.498</v>
      </c>
      <c r="D13" s="228">
        <v>0</v>
      </c>
      <c r="E13" s="280">
        <v>0</v>
      </c>
      <c r="F13" s="228">
        <f t="shared" si="0"/>
        <v>4506.927</v>
      </c>
      <c r="G13" s="231">
        <f t="shared" si="1"/>
        <v>0.09893453224523341</v>
      </c>
      <c r="H13" s="232">
        <v>2099.599</v>
      </c>
      <c r="I13" s="229">
        <v>1072.63</v>
      </c>
      <c r="J13" s="228"/>
      <c r="K13" s="280"/>
      <c r="L13" s="228">
        <f t="shared" si="2"/>
        <v>3172.2290000000003</v>
      </c>
      <c r="M13" s="394">
        <f t="shared" si="3"/>
        <v>0.42074453010800905</v>
      </c>
      <c r="N13" s="399">
        <v>34657.15299999999</v>
      </c>
      <c r="O13" s="229">
        <v>8905.202</v>
      </c>
      <c r="P13" s="228"/>
      <c r="Q13" s="280"/>
      <c r="R13" s="228">
        <f t="shared" si="4"/>
        <v>43562.35499999999</v>
      </c>
      <c r="S13" s="414">
        <f t="shared" si="5"/>
        <v>0.10510772017899774</v>
      </c>
      <c r="T13" s="232">
        <v>17509.028</v>
      </c>
      <c r="U13" s="229">
        <v>5263.794</v>
      </c>
      <c r="V13" s="228"/>
      <c r="W13" s="280"/>
      <c r="X13" s="228">
        <f t="shared" si="6"/>
        <v>22772.822</v>
      </c>
      <c r="Y13" s="227">
        <f t="shared" si="7"/>
        <v>0.9129098273371647</v>
      </c>
    </row>
    <row r="14" spans="1:25" ht="19.5" customHeight="1">
      <c r="A14" s="234" t="s">
        <v>202</v>
      </c>
      <c r="B14" s="232">
        <v>1909.152</v>
      </c>
      <c r="C14" s="229">
        <v>910.027</v>
      </c>
      <c r="D14" s="228">
        <v>0</v>
      </c>
      <c r="E14" s="280">
        <v>0</v>
      </c>
      <c r="F14" s="228">
        <f t="shared" si="0"/>
        <v>2819.179</v>
      </c>
      <c r="G14" s="231">
        <f t="shared" si="1"/>
        <v>0.06188566082401266</v>
      </c>
      <c r="H14" s="232">
        <v>1840.2169999999999</v>
      </c>
      <c r="I14" s="229">
        <v>1103.651</v>
      </c>
      <c r="J14" s="228"/>
      <c r="K14" s="280"/>
      <c r="L14" s="228">
        <f t="shared" si="2"/>
        <v>2943.868</v>
      </c>
      <c r="M14" s="394">
        <f t="shared" si="3"/>
        <v>-0.04235549963517382</v>
      </c>
      <c r="N14" s="399">
        <v>18767.404000000002</v>
      </c>
      <c r="O14" s="229">
        <v>8513.761999999999</v>
      </c>
      <c r="P14" s="228"/>
      <c r="Q14" s="280"/>
      <c r="R14" s="228">
        <f t="shared" si="4"/>
        <v>27281.166</v>
      </c>
      <c r="S14" s="414">
        <f t="shared" si="5"/>
        <v>0.06582429168681968</v>
      </c>
      <c r="T14" s="232">
        <v>15924.88</v>
      </c>
      <c r="U14" s="229">
        <v>7228.463</v>
      </c>
      <c r="V14" s="228"/>
      <c r="W14" s="280"/>
      <c r="X14" s="228">
        <f t="shared" si="6"/>
        <v>23153.343</v>
      </c>
      <c r="Y14" s="227">
        <f t="shared" si="7"/>
        <v>0.17828194399400554</v>
      </c>
    </row>
    <row r="15" spans="1:25" ht="19.5" customHeight="1">
      <c r="A15" s="234" t="s">
        <v>203</v>
      </c>
      <c r="B15" s="232">
        <v>0</v>
      </c>
      <c r="C15" s="229">
        <v>0</v>
      </c>
      <c r="D15" s="228">
        <v>1557.56</v>
      </c>
      <c r="E15" s="280">
        <v>554.877</v>
      </c>
      <c r="F15" s="228">
        <f t="shared" si="0"/>
        <v>2112.437</v>
      </c>
      <c r="G15" s="231">
        <f t="shared" si="1"/>
        <v>0.04637150024673666</v>
      </c>
      <c r="H15" s="232"/>
      <c r="I15" s="229"/>
      <c r="J15" s="228">
        <v>1792.308</v>
      </c>
      <c r="K15" s="280">
        <v>414.054</v>
      </c>
      <c r="L15" s="228">
        <f t="shared" si="2"/>
        <v>2206.362</v>
      </c>
      <c r="M15" s="394">
        <f t="shared" si="3"/>
        <v>-0.04257007689581316</v>
      </c>
      <c r="N15" s="399"/>
      <c r="O15" s="229"/>
      <c r="P15" s="228">
        <v>12241.789999999999</v>
      </c>
      <c r="Q15" s="280">
        <v>4383.531999999999</v>
      </c>
      <c r="R15" s="228">
        <f t="shared" si="4"/>
        <v>16625.322</v>
      </c>
      <c r="S15" s="414">
        <f t="shared" si="5"/>
        <v>0.040113756307750936</v>
      </c>
      <c r="T15" s="232"/>
      <c r="U15" s="229"/>
      <c r="V15" s="228">
        <v>10999.524000000001</v>
      </c>
      <c r="W15" s="280">
        <v>4169.862</v>
      </c>
      <c r="X15" s="228">
        <f t="shared" si="6"/>
        <v>15169.386000000002</v>
      </c>
      <c r="Y15" s="227">
        <f t="shared" si="7"/>
        <v>0.09597857157830902</v>
      </c>
    </row>
    <row r="16" spans="1:25" ht="19.5" customHeight="1">
      <c r="A16" s="234" t="s">
        <v>205</v>
      </c>
      <c r="B16" s="232">
        <v>0</v>
      </c>
      <c r="C16" s="229">
        <v>0</v>
      </c>
      <c r="D16" s="228">
        <v>1014</v>
      </c>
      <c r="E16" s="280">
        <v>704</v>
      </c>
      <c r="F16" s="228">
        <f aca="true" t="shared" si="8" ref="F16:F23">SUM(B16:E16)</f>
        <v>1718</v>
      </c>
      <c r="G16" s="231">
        <f aca="true" t="shared" si="9" ref="G16:G23">F16/$F$9</f>
        <v>0.03771295306032492</v>
      </c>
      <c r="H16" s="232"/>
      <c r="I16" s="229"/>
      <c r="J16" s="228">
        <v>975</v>
      </c>
      <c r="K16" s="280">
        <v>982.413</v>
      </c>
      <c r="L16" s="228">
        <f aca="true" t="shared" si="10" ref="L16:L23">SUM(H16:K16)</f>
        <v>1957.413</v>
      </c>
      <c r="M16" s="394">
        <f aca="true" t="shared" si="11" ref="M16:M23">IF(ISERROR(F16/L16-1),"         /0",(F16/L16-1))</f>
        <v>-0.12231092773982799</v>
      </c>
      <c r="N16" s="399"/>
      <c r="O16" s="229"/>
      <c r="P16" s="228">
        <v>10452</v>
      </c>
      <c r="Q16" s="280">
        <v>6392.653</v>
      </c>
      <c r="R16" s="228">
        <f aca="true" t="shared" si="12" ref="R16:R23">SUM(N16:Q16)</f>
        <v>16844.653</v>
      </c>
      <c r="S16" s="414">
        <f aca="true" t="shared" si="13" ref="S16:S23">R16/$R$9</f>
        <v>0.04064296051111826</v>
      </c>
      <c r="T16" s="232"/>
      <c r="U16" s="229"/>
      <c r="V16" s="228">
        <v>8663.817</v>
      </c>
      <c r="W16" s="280">
        <v>7654.008</v>
      </c>
      <c r="X16" s="228">
        <f aca="true" t="shared" si="14" ref="X16:X23">SUM(T16:W16)</f>
        <v>16317.824999999999</v>
      </c>
      <c r="Y16" s="227">
        <f aca="true" t="shared" si="15" ref="Y16:Y23">IF(ISERROR(R16/X16-1),"         /0",IF(R16/X16&gt;5,"  *  ",(R16/X16-1)))</f>
        <v>0.03228543019673258</v>
      </c>
    </row>
    <row r="17" spans="1:25" ht="19.5" customHeight="1">
      <c r="A17" s="234" t="s">
        <v>206</v>
      </c>
      <c r="B17" s="232">
        <v>921.198</v>
      </c>
      <c r="C17" s="229">
        <v>189.514</v>
      </c>
      <c r="D17" s="228">
        <v>0</v>
      </c>
      <c r="E17" s="280">
        <v>0</v>
      </c>
      <c r="F17" s="228">
        <f t="shared" si="8"/>
        <v>1110.712</v>
      </c>
      <c r="G17" s="231">
        <f t="shared" si="9"/>
        <v>0.024381972945017236</v>
      </c>
      <c r="H17" s="232">
        <v>1996.652</v>
      </c>
      <c r="I17" s="229">
        <v>791.9720000000001</v>
      </c>
      <c r="J17" s="228"/>
      <c r="K17" s="280"/>
      <c r="L17" s="228">
        <f t="shared" si="10"/>
        <v>2788.6240000000003</v>
      </c>
      <c r="M17" s="394">
        <f t="shared" si="11"/>
        <v>-0.6016989023977417</v>
      </c>
      <c r="N17" s="399">
        <v>10768.372</v>
      </c>
      <c r="O17" s="229">
        <v>1564.724</v>
      </c>
      <c r="P17" s="228"/>
      <c r="Q17" s="280">
        <v>48.026</v>
      </c>
      <c r="R17" s="228">
        <f t="shared" si="12"/>
        <v>12381.122</v>
      </c>
      <c r="S17" s="414">
        <f t="shared" si="13"/>
        <v>0.029873304753106966</v>
      </c>
      <c r="T17" s="232">
        <v>17933.254</v>
      </c>
      <c r="U17" s="229">
        <v>4793.669</v>
      </c>
      <c r="V17" s="228"/>
      <c r="W17" s="280">
        <v>50.477</v>
      </c>
      <c r="X17" s="228">
        <f t="shared" si="14"/>
        <v>22777.4</v>
      </c>
      <c r="Y17" s="227">
        <f t="shared" si="15"/>
        <v>-0.4564295310263683</v>
      </c>
    </row>
    <row r="18" spans="1:25" ht="19.5" customHeight="1">
      <c r="A18" s="234" t="s">
        <v>207</v>
      </c>
      <c r="B18" s="232">
        <v>856.042</v>
      </c>
      <c r="C18" s="229">
        <v>0</v>
      </c>
      <c r="D18" s="228">
        <v>0</v>
      </c>
      <c r="E18" s="280">
        <v>0</v>
      </c>
      <c r="F18" s="228">
        <f>SUM(B18:E18)</f>
        <v>856.042</v>
      </c>
      <c r="G18" s="231">
        <f>F18/$F$9</f>
        <v>0.018791543517850215</v>
      </c>
      <c r="H18" s="232"/>
      <c r="I18" s="229"/>
      <c r="J18" s="228"/>
      <c r="K18" s="280"/>
      <c r="L18" s="228">
        <f>SUM(H18:K18)</f>
        <v>0</v>
      </c>
      <c r="M18" s="394" t="str">
        <f>IF(ISERROR(F18/L18-1),"         /0",(F18/L18-1))</f>
        <v>         /0</v>
      </c>
      <c r="N18" s="399">
        <v>7532.193000000001</v>
      </c>
      <c r="O18" s="229"/>
      <c r="P18" s="228"/>
      <c r="Q18" s="280"/>
      <c r="R18" s="228">
        <f>SUM(N18:Q18)</f>
        <v>7532.193000000001</v>
      </c>
      <c r="S18" s="414">
        <f>R18/$R$9</f>
        <v>0.018173756542276143</v>
      </c>
      <c r="T18" s="232">
        <v>7356.685000000001</v>
      </c>
      <c r="U18" s="229"/>
      <c r="V18" s="228"/>
      <c r="W18" s="280"/>
      <c r="X18" s="228">
        <f>SUM(T18:W18)</f>
        <v>7356.685000000001</v>
      </c>
      <c r="Y18" s="227">
        <f>IF(ISERROR(R18/X18-1),"         /0",IF(R18/X18&gt;5,"  *  ",(R18/X18-1)))</f>
        <v>0.02385694099992053</v>
      </c>
    </row>
    <row r="19" spans="1:25" ht="19.5" customHeight="1">
      <c r="A19" s="234" t="s">
        <v>156</v>
      </c>
      <c r="B19" s="232">
        <v>472.274</v>
      </c>
      <c r="C19" s="229">
        <v>195.48899999999995</v>
      </c>
      <c r="D19" s="228">
        <v>0</v>
      </c>
      <c r="E19" s="280">
        <v>0</v>
      </c>
      <c r="F19" s="228">
        <f t="shared" si="8"/>
        <v>667.7629999999999</v>
      </c>
      <c r="G19" s="231">
        <f t="shared" si="9"/>
        <v>0.014658506795356081</v>
      </c>
      <c r="H19" s="232">
        <v>561.8389999999999</v>
      </c>
      <c r="I19" s="229">
        <v>314.18600000000004</v>
      </c>
      <c r="J19" s="228">
        <v>0</v>
      </c>
      <c r="K19" s="280">
        <v>0</v>
      </c>
      <c r="L19" s="228">
        <f t="shared" si="10"/>
        <v>876.025</v>
      </c>
      <c r="M19" s="394">
        <f t="shared" si="11"/>
        <v>-0.23773522445135709</v>
      </c>
      <c r="N19" s="399">
        <v>4657.624000000001</v>
      </c>
      <c r="O19" s="229">
        <v>2044.3880000000001</v>
      </c>
      <c r="P19" s="228">
        <v>0</v>
      </c>
      <c r="Q19" s="280">
        <v>0</v>
      </c>
      <c r="R19" s="228">
        <f t="shared" si="12"/>
        <v>6702.012000000001</v>
      </c>
      <c r="S19" s="414">
        <f t="shared" si="13"/>
        <v>0.016170686867876753</v>
      </c>
      <c r="T19" s="232">
        <v>4192.351000000001</v>
      </c>
      <c r="U19" s="229">
        <v>2673.0790000000006</v>
      </c>
      <c r="V19" s="228">
        <v>0</v>
      </c>
      <c r="W19" s="280">
        <v>0</v>
      </c>
      <c r="X19" s="228">
        <f t="shared" si="14"/>
        <v>6865.430000000001</v>
      </c>
      <c r="Y19" s="227">
        <f t="shared" si="15"/>
        <v>-0.023803024719500576</v>
      </c>
    </row>
    <row r="20" spans="1:25" ht="19.5" customHeight="1">
      <c r="A20" s="234" t="s">
        <v>211</v>
      </c>
      <c r="B20" s="232">
        <v>370.826</v>
      </c>
      <c r="C20" s="229">
        <v>184.792</v>
      </c>
      <c r="D20" s="228">
        <v>0</v>
      </c>
      <c r="E20" s="280">
        <v>0</v>
      </c>
      <c r="F20" s="228">
        <f t="shared" si="8"/>
        <v>555.618</v>
      </c>
      <c r="G20" s="231">
        <f t="shared" si="9"/>
        <v>0.012196737807608623</v>
      </c>
      <c r="H20" s="232">
        <v>388.732</v>
      </c>
      <c r="I20" s="229">
        <v>120.629</v>
      </c>
      <c r="J20" s="228"/>
      <c r="K20" s="280"/>
      <c r="L20" s="228">
        <f t="shared" si="10"/>
        <v>509.36100000000005</v>
      </c>
      <c r="M20" s="394">
        <f t="shared" si="11"/>
        <v>0.09081378432977782</v>
      </c>
      <c r="N20" s="399">
        <v>3053.4880000000003</v>
      </c>
      <c r="O20" s="229">
        <v>1237.6589999999999</v>
      </c>
      <c r="P20" s="228"/>
      <c r="Q20" s="280"/>
      <c r="R20" s="228">
        <f t="shared" si="12"/>
        <v>4291.147</v>
      </c>
      <c r="S20" s="414">
        <f t="shared" si="13"/>
        <v>0.010353725782799063</v>
      </c>
      <c r="T20" s="232">
        <v>3237.165</v>
      </c>
      <c r="U20" s="229">
        <v>1104.4350000000002</v>
      </c>
      <c r="V20" s="228"/>
      <c r="W20" s="280"/>
      <c r="X20" s="228">
        <f t="shared" si="14"/>
        <v>4341.6</v>
      </c>
      <c r="Y20" s="227">
        <f t="shared" si="15"/>
        <v>-0.011620831030035084</v>
      </c>
    </row>
    <row r="21" spans="1:25" ht="19.5" customHeight="1">
      <c r="A21" s="234" t="s">
        <v>178</v>
      </c>
      <c r="B21" s="232">
        <v>253.70300000000003</v>
      </c>
      <c r="C21" s="229">
        <v>228.813</v>
      </c>
      <c r="D21" s="228">
        <v>0</v>
      </c>
      <c r="E21" s="280">
        <v>0</v>
      </c>
      <c r="F21" s="228">
        <f>SUM(B21:E21)</f>
        <v>482.516</v>
      </c>
      <c r="G21" s="231">
        <f t="shared" si="9"/>
        <v>0.01059202750806504</v>
      </c>
      <c r="H21" s="232">
        <v>85.595</v>
      </c>
      <c r="I21" s="229">
        <v>139.935</v>
      </c>
      <c r="J21" s="228"/>
      <c r="K21" s="280"/>
      <c r="L21" s="228">
        <f>SUM(H21:K21)</f>
        <v>225.53</v>
      </c>
      <c r="M21" s="394">
        <f>IF(ISERROR(F21/L21-1),"         /0",(F21/L21-1))</f>
        <v>1.1394759012104823</v>
      </c>
      <c r="N21" s="399">
        <v>1358.9020000000003</v>
      </c>
      <c r="O21" s="229">
        <v>1397.9339999999995</v>
      </c>
      <c r="P21" s="228"/>
      <c r="Q21" s="280"/>
      <c r="R21" s="228">
        <f>SUM(N21:Q21)</f>
        <v>2756.836</v>
      </c>
      <c r="S21" s="414">
        <f t="shared" si="13"/>
        <v>0.006651723646882439</v>
      </c>
      <c r="T21" s="232">
        <v>748.029</v>
      </c>
      <c r="U21" s="229">
        <v>1337.8929999999998</v>
      </c>
      <c r="V21" s="228"/>
      <c r="W21" s="280"/>
      <c r="X21" s="228">
        <f>SUM(T21:W21)</f>
        <v>2085.9219999999996</v>
      </c>
      <c r="Y21" s="227">
        <f>IF(ISERROR(R21/X21-1),"         /0",IF(R21/X21&gt;5,"  *  ",(R21/X21-1)))</f>
        <v>0.321639064164432</v>
      </c>
    </row>
    <row r="22" spans="1:25" ht="19.5" customHeight="1">
      <c r="A22" s="234" t="s">
        <v>204</v>
      </c>
      <c r="B22" s="232">
        <v>61.95</v>
      </c>
      <c r="C22" s="229">
        <v>376.628</v>
      </c>
      <c r="D22" s="228">
        <v>0</v>
      </c>
      <c r="E22" s="280">
        <v>0</v>
      </c>
      <c r="F22" s="228">
        <f t="shared" si="8"/>
        <v>438.578</v>
      </c>
      <c r="G22" s="231">
        <f t="shared" si="9"/>
        <v>0.009627515440798127</v>
      </c>
      <c r="H22" s="232">
        <v>84.161</v>
      </c>
      <c r="I22" s="229">
        <v>457.126</v>
      </c>
      <c r="J22" s="228"/>
      <c r="K22" s="280"/>
      <c r="L22" s="228">
        <f t="shared" si="10"/>
        <v>541.287</v>
      </c>
      <c r="M22" s="394">
        <f t="shared" si="11"/>
        <v>-0.18974961526879464</v>
      </c>
      <c r="N22" s="399">
        <v>784.998</v>
      </c>
      <c r="O22" s="229">
        <v>3413.8669999999997</v>
      </c>
      <c r="P22" s="228"/>
      <c r="Q22" s="280"/>
      <c r="R22" s="228">
        <f t="shared" si="12"/>
        <v>4198.865</v>
      </c>
      <c r="S22" s="414">
        <f t="shared" si="13"/>
        <v>0.010131066777482241</v>
      </c>
      <c r="T22" s="232">
        <v>731.0930000000001</v>
      </c>
      <c r="U22" s="229">
        <v>3843.1949999999997</v>
      </c>
      <c r="V22" s="228"/>
      <c r="W22" s="280"/>
      <c r="X22" s="228">
        <f t="shared" si="14"/>
        <v>4574.288</v>
      </c>
      <c r="Y22" s="227">
        <f t="shared" si="15"/>
        <v>-0.08207244493569266</v>
      </c>
    </row>
    <row r="23" spans="1:25" ht="19.5" customHeight="1">
      <c r="A23" s="234" t="s">
        <v>195</v>
      </c>
      <c r="B23" s="232">
        <v>95.917</v>
      </c>
      <c r="C23" s="229">
        <v>142.232</v>
      </c>
      <c r="D23" s="228">
        <v>0</v>
      </c>
      <c r="E23" s="280">
        <v>0</v>
      </c>
      <c r="F23" s="228">
        <f t="shared" si="8"/>
        <v>238.149</v>
      </c>
      <c r="G23" s="231">
        <f t="shared" si="9"/>
        <v>0.005227766040956531</v>
      </c>
      <c r="H23" s="232">
        <v>113.128</v>
      </c>
      <c r="I23" s="229">
        <v>153.155</v>
      </c>
      <c r="J23" s="228"/>
      <c r="K23" s="280"/>
      <c r="L23" s="228">
        <f t="shared" si="10"/>
        <v>266.283</v>
      </c>
      <c r="M23" s="394">
        <f t="shared" si="11"/>
        <v>-0.10565451042687668</v>
      </c>
      <c r="N23" s="399">
        <v>771.153</v>
      </c>
      <c r="O23" s="229">
        <v>1044.825</v>
      </c>
      <c r="P23" s="228"/>
      <c r="Q23" s="280"/>
      <c r="R23" s="228">
        <f t="shared" si="12"/>
        <v>1815.978</v>
      </c>
      <c r="S23" s="414">
        <f t="shared" si="13"/>
        <v>0.004381611312685368</v>
      </c>
      <c r="T23" s="232">
        <v>871.1350000000001</v>
      </c>
      <c r="U23" s="229">
        <v>999.6999999999999</v>
      </c>
      <c r="V23" s="228"/>
      <c r="W23" s="280"/>
      <c r="X23" s="228">
        <f t="shared" si="14"/>
        <v>1870.835</v>
      </c>
      <c r="Y23" s="227">
        <f t="shared" si="15"/>
        <v>-0.029322201049264085</v>
      </c>
    </row>
    <row r="24" spans="1:25" ht="19.5" customHeight="1">
      <c r="A24" s="234" t="s">
        <v>190</v>
      </c>
      <c r="B24" s="232">
        <v>67.349</v>
      </c>
      <c r="C24" s="229">
        <v>5.292</v>
      </c>
      <c r="D24" s="228">
        <v>0</v>
      </c>
      <c r="E24" s="280">
        <v>0</v>
      </c>
      <c r="F24" s="228">
        <f t="shared" si="0"/>
        <v>72.641</v>
      </c>
      <c r="G24" s="231">
        <f t="shared" si="1"/>
        <v>0.0015945905839668585</v>
      </c>
      <c r="H24" s="232">
        <v>55.309</v>
      </c>
      <c r="I24" s="229">
        <v>2.95</v>
      </c>
      <c r="J24" s="228"/>
      <c r="K24" s="280"/>
      <c r="L24" s="228">
        <f t="shared" si="2"/>
        <v>58.259</v>
      </c>
      <c r="M24" s="394">
        <f t="shared" si="3"/>
        <v>0.24686314560840383</v>
      </c>
      <c r="N24" s="399">
        <v>635.4110000000001</v>
      </c>
      <c r="O24" s="229">
        <v>42.565999999999995</v>
      </c>
      <c r="P24" s="228"/>
      <c r="Q24" s="280"/>
      <c r="R24" s="228">
        <f t="shared" si="4"/>
        <v>677.9770000000001</v>
      </c>
      <c r="S24" s="414">
        <f t="shared" si="5"/>
        <v>0.0016358302209280554</v>
      </c>
      <c r="T24" s="232">
        <v>499.349</v>
      </c>
      <c r="U24" s="229">
        <v>34.494</v>
      </c>
      <c r="V24" s="228"/>
      <c r="W24" s="280"/>
      <c r="X24" s="228">
        <f t="shared" si="6"/>
        <v>533.843</v>
      </c>
      <c r="Y24" s="227">
        <f t="shared" si="7"/>
        <v>0.2699932377122116</v>
      </c>
    </row>
    <row r="25" spans="1:25" ht="19.5" customHeight="1">
      <c r="A25" s="234" t="s">
        <v>213</v>
      </c>
      <c r="B25" s="232">
        <v>0</v>
      </c>
      <c r="C25" s="229">
        <v>0</v>
      </c>
      <c r="D25" s="228">
        <v>55.751</v>
      </c>
      <c r="E25" s="280">
        <v>0</v>
      </c>
      <c r="F25" s="228">
        <f t="shared" si="0"/>
        <v>55.751</v>
      </c>
      <c r="G25" s="231">
        <f t="shared" si="1"/>
        <v>0.001223827034962849</v>
      </c>
      <c r="H25" s="232"/>
      <c r="I25" s="229"/>
      <c r="J25" s="228">
        <v>163.881</v>
      </c>
      <c r="K25" s="280"/>
      <c r="L25" s="228">
        <f t="shared" si="2"/>
        <v>163.881</v>
      </c>
      <c r="M25" s="394">
        <f t="shared" si="3"/>
        <v>-0.6598080314374455</v>
      </c>
      <c r="N25" s="399"/>
      <c r="O25" s="229"/>
      <c r="P25" s="228">
        <v>658.304</v>
      </c>
      <c r="Q25" s="280"/>
      <c r="R25" s="228">
        <f t="shared" si="4"/>
        <v>658.304</v>
      </c>
      <c r="S25" s="414">
        <f t="shared" si="5"/>
        <v>0.0015883629942576552</v>
      </c>
      <c r="T25" s="232"/>
      <c r="U25" s="229"/>
      <c r="V25" s="228">
        <v>1633.729</v>
      </c>
      <c r="W25" s="280"/>
      <c r="X25" s="228">
        <f t="shared" si="6"/>
        <v>1633.729</v>
      </c>
      <c r="Y25" s="227">
        <f t="shared" si="7"/>
        <v>-0.59705434622266</v>
      </c>
    </row>
    <row r="26" spans="1:25" ht="19.5" customHeight="1" thickBot="1">
      <c r="A26" s="234" t="s">
        <v>167</v>
      </c>
      <c r="B26" s="232">
        <v>55.555</v>
      </c>
      <c r="C26" s="229">
        <v>9.194</v>
      </c>
      <c r="D26" s="228">
        <v>0</v>
      </c>
      <c r="E26" s="280">
        <v>0.08</v>
      </c>
      <c r="F26" s="228">
        <f t="shared" si="0"/>
        <v>64.829</v>
      </c>
      <c r="G26" s="231">
        <f t="shared" si="1"/>
        <v>0.0014231042106797461</v>
      </c>
      <c r="H26" s="232">
        <v>18.119</v>
      </c>
      <c r="I26" s="229">
        <v>28.493</v>
      </c>
      <c r="J26" s="228">
        <v>25.802</v>
      </c>
      <c r="K26" s="280">
        <v>26.5</v>
      </c>
      <c r="L26" s="228">
        <f t="shared" si="2"/>
        <v>98.91399999999999</v>
      </c>
      <c r="M26" s="394">
        <f t="shared" si="3"/>
        <v>-0.34459227207473153</v>
      </c>
      <c r="N26" s="399">
        <v>1103.865</v>
      </c>
      <c r="O26" s="229">
        <v>231.125</v>
      </c>
      <c r="P26" s="228">
        <v>1.97</v>
      </c>
      <c r="Q26" s="280">
        <v>201.51999999999998</v>
      </c>
      <c r="R26" s="228">
        <f t="shared" si="4"/>
        <v>1538.48</v>
      </c>
      <c r="S26" s="414">
        <f t="shared" si="5"/>
        <v>0.003712061144099865</v>
      </c>
      <c r="T26" s="232">
        <v>685.861</v>
      </c>
      <c r="U26" s="229">
        <v>464.201</v>
      </c>
      <c r="V26" s="228">
        <v>388.26700000000005</v>
      </c>
      <c r="W26" s="280">
        <v>290.98299999999995</v>
      </c>
      <c r="X26" s="228">
        <f t="shared" si="6"/>
        <v>1829.312</v>
      </c>
      <c r="Y26" s="227">
        <f t="shared" si="7"/>
        <v>-0.15898436133365978</v>
      </c>
    </row>
    <row r="27" spans="1:25" s="235" customFormat="1" ht="19.5" customHeight="1">
      <c r="A27" s="242" t="s">
        <v>59</v>
      </c>
      <c r="B27" s="239">
        <f>SUM(B28:B44)</f>
        <v>4049.459</v>
      </c>
      <c r="C27" s="238">
        <f>SUM(C28:C44)</f>
        <v>4281.755000000002</v>
      </c>
      <c r="D27" s="237">
        <f>SUM(D28:D44)</f>
        <v>60.856</v>
      </c>
      <c r="E27" s="309">
        <f>SUM(E28:E44)</f>
        <v>454.524</v>
      </c>
      <c r="F27" s="237">
        <f t="shared" si="0"/>
        <v>8846.594000000001</v>
      </c>
      <c r="G27" s="240">
        <f t="shared" si="1"/>
        <v>0.1941974297239535</v>
      </c>
      <c r="H27" s="239">
        <f>SUM(H28:H44)</f>
        <v>4030.678</v>
      </c>
      <c r="I27" s="238">
        <f>SUM(I28:I44)</f>
        <v>6411.226999999998</v>
      </c>
      <c r="J27" s="237">
        <f>SUM(J28:J44)</f>
        <v>45.674</v>
      </c>
      <c r="K27" s="309">
        <f>SUM(K28:K44)</f>
        <v>375.464</v>
      </c>
      <c r="L27" s="237">
        <f t="shared" si="2"/>
        <v>10863.043</v>
      </c>
      <c r="M27" s="393">
        <f t="shared" si="3"/>
        <v>-0.18562469098207557</v>
      </c>
      <c r="N27" s="398">
        <f>SUM(N28:N44)</f>
        <v>33282.49599999999</v>
      </c>
      <c r="O27" s="238">
        <f>SUM(O28:O44)</f>
        <v>37580.69499999999</v>
      </c>
      <c r="P27" s="237">
        <f>SUM(P28:P44)</f>
        <v>766.255</v>
      </c>
      <c r="Q27" s="309">
        <f>SUM(Q28:Q44)</f>
        <v>4622.789</v>
      </c>
      <c r="R27" s="237">
        <f t="shared" si="4"/>
        <v>76252.235</v>
      </c>
      <c r="S27" s="413">
        <f t="shared" si="5"/>
        <v>0.18398221536469228</v>
      </c>
      <c r="T27" s="239">
        <f>SUM(T28:T44)</f>
        <v>31775.555000000004</v>
      </c>
      <c r="U27" s="238">
        <f>SUM(U28:U44)</f>
        <v>45511.075</v>
      </c>
      <c r="V27" s="237">
        <f>SUM(V28:V44)</f>
        <v>203.24900000000002</v>
      </c>
      <c r="W27" s="309">
        <f>SUM(W28:W44)</f>
        <v>3455.548</v>
      </c>
      <c r="X27" s="237">
        <f t="shared" si="6"/>
        <v>80945.427</v>
      </c>
      <c r="Y27" s="236">
        <f t="shared" si="7"/>
        <v>-0.05797970526488172</v>
      </c>
    </row>
    <row r="28" spans="1:25" ht="19.5" customHeight="1">
      <c r="A28" s="249" t="s">
        <v>174</v>
      </c>
      <c r="B28" s="246">
        <v>1382.41</v>
      </c>
      <c r="C28" s="244">
        <v>1177.644</v>
      </c>
      <c r="D28" s="245">
        <v>0</v>
      </c>
      <c r="E28" s="292">
        <v>0</v>
      </c>
      <c r="F28" s="245">
        <f t="shared" si="0"/>
        <v>2560.054</v>
      </c>
      <c r="G28" s="247">
        <f t="shared" si="1"/>
        <v>0.0561974367484849</v>
      </c>
      <c r="H28" s="246">
        <v>1224.578</v>
      </c>
      <c r="I28" s="244">
        <v>1204.1799999999998</v>
      </c>
      <c r="J28" s="245"/>
      <c r="K28" s="244"/>
      <c r="L28" s="245">
        <f t="shared" si="2"/>
        <v>2428.758</v>
      </c>
      <c r="M28" s="395">
        <f t="shared" si="3"/>
        <v>0.054058905827587767</v>
      </c>
      <c r="N28" s="400">
        <v>9722.731</v>
      </c>
      <c r="O28" s="244">
        <v>9854.16</v>
      </c>
      <c r="P28" s="245"/>
      <c r="Q28" s="244"/>
      <c r="R28" s="245">
        <f t="shared" si="4"/>
        <v>19576.891</v>
      </c>
      <c r="S28" s="415">
        <f t="shared" si="5"/>
        <v>0.04723533383818987</v>
      </c>
      <c r="T28" s="246">
        <v>10125.474000000002</v>
      </c>
      <c r="U28" s="244">
        <v>10446.064999999997</v>
      </c>
      <c r="V28" s="245"/>
      <c r="W28" s="292"/>
      <c r="X28" s="245">
        <f t="shared" si="6"/>
        <v>20571.538999999997</v>
      </c>
      <c r="Y28" s="243">
        <f t="shared" si="7"/>
        <v>-0.048350684895281604</v>
      </c>
    </row>
    <row r="29" spans="1:25" ht="19.5" customHeight="1">
      <c r="A29" s="249" t="s">
        <v>156</v>
      </c>
      <c r="B29" s="246">
        <v>1258.29</v>
      </c>
      <c r="C29" s="244">
        <v>662.848</v>
      </c>
      <c r="D29" s="245">
        <v>0</v>
      </c>
      <c r="E29" s="292">
        <v>0</v>
      </c>
      <c r="F29" s="245">
        <f t="shared" si="0"/>
        <v>1921.138</v>
      </c>
      <c r="G29" s="247">
        <f t="shared" si="1"/>
        <v>0.04217216950896769</v>
      </c>
      <c r="H29" s="246">
        <v>1440.842</v>
      </c>
      <c r="I29" s="244">
        <v>1108.7089999999998</v>
      </c>
      <c r="J29" s="245">
        <v>0</v>
      </c>
      <c r="K29" s="244">
        <v>0</v>
      </c>
      <c r="L29" s="245">
        <f t="shared" si="2"/>
        <v>2549.551</v>
      </c>
      <c r="M29" s="395">
        <f t="shared" si="3"/>
        <v>-0.24647987037717622</v>
      </c>
      <c r="N29" s="400">
        <v>11710.685</v>
      </c>
      <c r="O29" s="244">
        <v>7136.128999999999</v>
      </c>
      <c r="P29" s="245">
        <v>0</v>
      </c>
      <c r="Q29" s="244">
        <v>0</v>
      </c>
      <c r="R29" s="245">
        <f t="shared" si="4"/>
        <v>18846.814</v>
      </c>
      <c r="S29" s="415">
        <f t="shared" si="5"/>
        <v>0.045473796175106176</v>
      </c>
      <c r="T29" s="246">
        <v>11539.668000000001</v>
      </c>
      <c r="U29" s="244">
        <v>8274.455000000002</v>
      </c>
      <c r="V29" s="245">
        <v>0</v>
      </c>
      <c r="W29" s="244">
        <v>0</v>
      </c>
      <c r="X29" s="245">
        <f t="shared" si="6"/>
        <v>19814.123000000003</v>
      </c>
      <c r="Y29" s="243">
        <f t="shared" si="7"/>
        <v>-0.04881916802474706</v>
      </c>
    </row>
    <row r="30" spans="1:25" ht="19.5" customHeight="1">
      <c r="A30" s="249" t="s">
        <v>191</v>
      </c>
      <c r="B30" s="246">
        <v>299.341</v>
      </c>
      <c r="C30" s="244">
        <v>496.892</v>
      </c>
      <c r="D30" s="245">
        <v>0</v>
      </c>
      <c r="E30" s="292">
        <v>0</v>
      </c>
      <c r="F30" s="245">
        <f t="shared" si="0"/>
        <v>796.233</v>
      </c>
      <c r="G30" s="247">
        <f t="shared" si="1"/>
        <v>0.01747863664381938</v>
      </c>
      <c r="H30" s="246">
        <v>230.85</v>
      </c>
      <c r="I30" s="244">
        <v>351.296</v>
      </c>
      <c r="J30" s="245"/>
      <c r="K30" s="244"/>
      <c r="L30" s="245">
        <f t="shared" si="2"/>
        <v>582.146</v>
      </c>
      <c r="M30" s="395">
        <f t="shared" si="3"/>
        <v>0.36775482439113216</v>
      </c>
      <c r="N30" s="400">
        <v>3060.8479999999995</v>
      </c>
      <c r="O30" s="244">
        <v>3607.7829999999994</v>
      </c>
      <c r="P30" s="245"/>
      <c r="Q30" s="244"/>
      <c r="R30" s="245">
        <f t="shared" si="4"/>
        <v>6668.630999999999</v>
      </c>
      <c r="S30" s="415">
        <f t="shared" si="5"/>
        <v>0.016090144830897914</v>
      </c>
      <c r="T30" s="246">
        <v>1297.5109999999997</v>
      </c>
      <c r="U30" s="244">
        <v>2249.361</v>
      </c>
      <c r="V30" s="245"/>
      <c r="W30" s="244"/>
      <c r="X30" s="245">
        <f t="shared" si="6"/>
        <v>3546.8719999999994</v>
      </c>
      <c r="Y30" s="243">
        <f t="shared" si="7"/>
        <v>0.88014425104712</v>
      </c>
    </row>
    <row r="31" spans="1:25" ht="19.5" customHeight="1">
      <c r="A31" s="249" t="s">
        <v>176</v>
      </c>
      <c r="B31" s="246">
        <v>170.793</v>
      </c>
      <c r="C31" s="244">
        <v>476.108</v>
      </c>
      <c r="D31" s="245">
        <v>0</v>
      </c>
      <c r="E31" s="292">
        <v>0</v>
      </c>
      <c r="F31" s="245">
        <f aca="true" t="shared" si="16" ref="F31:F37">SUM(B31:E31)</f>
        <v>646.9010000000001</v>
      </c>
      <c r="G31" s="247">
        <f aca="true" t="shared" si="17" ref="G31:G37">F31/$F$9</f>
        <v>0.014200551250103175</v>
      </c>
      <c r="H31" s="246">
        <v>24.305</v>
      </c>
      <c r="I31" s="244">
        <v>970.817</v>
      </c>
      <c r="J31" s="245"/>
      <c r="K31" s="244"/>
      <c r="L31" s="245">
        <f aca="true" t="shared" si="18" ref="L31:L37">SUM(H31:K31)</f>
        <v>995.122</v>
      </c>
      <c r="M31" s="395">
        <f aca="true" t="shared" si="19" ref="M31:M37">IF(ISERROR(F31/L31-1),"         /0",(F31/L31-1))</f>
        <v>-0.3499279485329436</v>
      </c>
      <c r="N31" s="400">
        <v>593.972</v>
      </c>
      <c r="O31" s="244">
        <v>4940.514999999999</v>
      </c>
      <c r="P31" s="245"/>
      <c r="Q31" s="244"/>
      <c r="R31" s="245">
        <f aca="true" t="shared" si="20" ref="R31:R37">SUM(N31:Q31)</f>
        <v>5534.486999999999</v>
      </c>
      <c r="S31" s="415">
        <f aca="true" t="shared" si="21" ref="S31:S37">R31/$R$9</f>
        <v>0.013353669950357383</v>
      </c>
      <c r="T31" s="246">
        <v>69.537</v>
      </c>
      <c r="U31" s="244">
        <v>9949.328999999998</v>
      </c>
      <c r="V31" s="245"/>
      <c r="W31" s="244"/>
      <c r="X31" s="245">
        <f aca="true" t="shared" si="22" ref="X31:X37">SUM(T31:W31)</f>
        <v>10018.865999999998</v>
      </c>
      <c r="Y31" s="243">
        <f aca="true" t="shared" si="23" ref="Y31:Y37">IF(ISERROR(R31/X31-1),"         /0",IF(R31/X31&gt;5,"  *  ",(R31/X31-1)))</f>
        <v>-0.4475934701591976</v>
      </c>
    </row>
    <row r="32" spans="1:25" ht="19.5" customHeight="1">
      <c r="A32" s="249" t="s">
        <v>177</v>
      </c>
      <c r="B32" s="246">
        <v>144.05599999999998</v>
      </c>
      <c r="C32" s="244">
        <v>243.28000000000003</v>
      </c>
      <c r="D32" s="245">
        <v>0</v>
      </c>
      <c r="E32" s="292">
        <v>0</v>
      </c>
      <c r="F32" s="245">
        <f t="shared" si="16"/>
        <v>387.336</v>
      </c>
      <c r="G32" s="247">
        <f t="shared" si="17"/>
        <v>0.008502668443873117</v>
      </c>
      <c r="H32" s="246">
        <v>83.745</v>
      </c>
      <c r="I32" s="244">
        <v>298.111</v>
      </c>
      <c r="J32" s="245"/>
      <c r="K32" s="244"/>
      <c r="L32" s="245">
        <f t="shared" si="18"/>
        <v>381.856</v>
      </c>
      <c r="M32" s="395">
        <f t="shared" si="19"/>
        <v>0.014350959524009</v>
      </c>
      <c r="N32" s="400">
        <v>914.8349999999999</v>
      </c>
      <c r="O32" s="244">
        <v>2199.733</v>
      </c>
      <c r="P32" s="245"/>
      <c r="Q32" s="244"/>
      <c r="R32" s="245">
        <f t="shared" si="20"/>
        <v>3114.568</v>
      </c>
      <c r="S32" s="415">
        <f t="shared" si="21"/>
        <v>0.007514863276387622</v>
      </c>
      <c r="T32" s="246">
        <v>792.393</v>
      </c>
      <c r="U32" s="244">
        <v>2323.315</v>
      </c>
      <c r="V32" s="245"/>
      <c r="W32" s="244"/>
      <c r="X32" s="245">
        <f t="shared" si="22"/>
        <v>3115.708</v>
      </c>
      <c r="Y32" s="243">
        <f t="shared" si="23"/>
        <v>-0.00036588794585368234</v>
      </c>
    </row>
    <row r="33" spans="1:25" ht="19.5" customHeight="1">
      <c r="A33" s="249" t="s">
        <v>169</v>
      </c>
      <c r="B33" s="246">
        <v>201.563</v>
      </c>
      <c r="C33" s="244">
        <v>170.126</v>
      </c>
      <c r="D33" s="245">
        <v>0</v>
      </c>
      <c r="E33" s="292">
        <v>0</v>
      </c>
      <c r="F33" s="245">
        <f t="shared" si="16"/>
        <v>371.68899999999996</v>
      </c>
      <c r="G33" s="247">
        <f t="shared" si="17"/>
        <v>0.00815919080910309</v>
      </c>
      <c r="H33" s="246">
        <v>257.085</v>
      </c>
      <c r="I33" s="244">
        <v>271.222</v>
      </c>
      <c r="J33" s="245"/>
      <c r="K33" s="244"/>
      <c r="L33" s="245">
        <f t="shared" si="18"/>
        <v>528.307</v>
      </c>
      <c r="M33" s="395">
        <f t="shared" si="19"/>
        <v>-0.2964526307620381</v>
      </c>
      <c r="N33" s="400">
        <v>1393.2179999999998</v>
      </c>
      <c r="O33" s="244">
        <v>1230.0969999999998</v>
      </c>
      <c r="P33" s="245"/>
      <c r="Q33" s="244"/>
      <c r="R33" s="245">
        <f t="shared" si="20"/>
        <v>2623.3149999999996</v>
      </c>
      <c r="S33" s="415">
        <f t="shared" si="21"/>
        <v>0.006329562737399469</v>
      </c>
      <c r="T33" s="246">
        <v>1853.2520000000002</v>
      </c>
      <c r="U33" s="244">
        <v>1984.097</v>
      </c>
      <c r="V33" s="245"/>
      <c r="W33" s="244"/>
      <c r="X33" s="245">
        <f t="shared" si="22"/>
        <v>3837.349</v>
      </c>
      <c r="Y33" s="243">
        <f t="shared" si="23"/>
        <v>-0.31637310028355525</v>
      </c>
    </row>
    <row r="34" spans="1:25" ht="19.5" customHeight="1">
      <c r="A34" s="249" t="s">
        <v>204</v>
      </c>
      <c r="B34" s="246">
        <v>0</v>
      </c>
      <c r="C34" s="244">
        <v>353.349</v>
      </c>
      <c r="D34" s="245">
        <v>0</v>
      </c>
      <c r="E34" s="292">
        <v>0</v>
      </c>
      <c r="F34" s="245">
        <f t="shared" si="16"/>
        <v>353.349</v>
      </c>
      <c r="G34" s="247">
        <f t="shared" si="17"/>
        <v>0.007756597352102881</v>
      </c>
      <c r="H34" s="246">
        <v>0</v>
      </c>
      <c r="I34" s="244">
        <v>278.499</v>
      </c>
      <c r="J34" s="245"/>
      <c r="K34" s="244"/>
      <c r="L34" s="245">
        <f t="shared" si="18"/>
        <v>278.499</v>
      </c>
      <c r="M34" s="395">
        <f t="shared" si="19"/>
        <v>0.2687621858606313</v>
      </c>
      <c r="N34" s="400">
        <v>0</v>
      </c>
      <c r="O34" s="244">
        <v>2354.916</v>
      </c>
      <c r="P34" s="245"/>
      <c r="Q34" s="244"/>
      <c r="R34" s="245">
        <f t="shared" si="20"/>
        <v>2354.916</v>
      </c>
      <c r="S34" s="415">
        <f t="shared" si="21"/>
        <v>0.0056819667341915904</v>
      </c>
      <c r="T34" s="246">
        <v>0</v>
      </c>
      <c r="U34" s="244">
        <v>2603.498</v>
      </c>
      <c r="V34" s="245"/>
      <c r="W34" s="244"/>
      <c r="X34" s="245">
        <f t="shared" si="22"/>
        <v>2603.498</v>
      </c>
      <c r="Y34" s="243">
        <f t="shared" si="23"/>
        <v>-0.09548000420972091</v>
      </c>
    </row>
    <row r="35" spans="1:25" ht="19.5" customHeight="1">
      <c r="A35" s="249" t="s">
        <v>208</v>
      </c>
      <c r="B35" s="246">
        <v>246.54</v>
      </c>
      <c r="C35" s="244">
        <v>89.868</v>
      </c>
      <c r="D35" s="245">
        <v>0</v>
      </c>
      <c r="E35" s="292">
        <v>0</v>
      </c>
      <c r="F35" s="245">
        <f t="shared" si="16"/>
        <v>336.408</v>
      </c>
      <c r="G35" s="247">
        <f t="shared" si="17"/>
        <v>0.007384714268403834</v>
      </c>
      <c r="H35" s="246">
        <v>374.031</v>
      </c>
      <c r="I35" s="244">
        <v>143.089</v>
      </c>
      <c r="J35" s="245"/>
      <c r="K35" s="244"/>
      <c r="L35" s="245">
        <f t="shared" si="18"/>
        <v>517.12</v>
      </c>
      <c r="M35" s="395">
        <f t="shared" si="19"/>
        <v>-0.34945853960396034</v>
      </c>
      <c r="N35" s="400">
        <v>2199.997</v>
      </c>
      <c r="O35" s="244">
        <v>1124.269</v>
      </c>
      <c r="P35" s="245"/>
      <c r="Q35" s="244"/>
      <c r="R35" s="245">
        <f t="shared" si="20"/>
        <v>3324.2659999999996</v>
      </c>
      <c r="S35" s="415">
        <f t="shared" si="21"/>
        <v>0.0080208248734155</v>
      </c>
      <c r="T35" s="246">
        <v>3013.486</v>
      </c>
      <c r="U35" s="244">
        <v>1168.564</v>
      </c>
      <c r="V35" s="245"/>
      <c r="W35" s="244"/>
      <c r="X35" s="245">
        <f t="shared" si="22"/>
        <v>4182.05</v>
      </c>
      <c r="Y35" s="243">
        <f t="shared" si="23"/>
        <v>-0.20511089059193466</v>
      </c>
    </row>
    <row r="36" spans="1:25" ht="19.5" customHeight="1">
      <c r="A36" s="249" t="s">
        <v>179</v>
      </c>
      <c r="B36" s="246">
        <v>140.194</v>
      </c>
      <c r="C36" s="244">
        <v>115.561</v>
      </c>
      <c r="D36" s="245">
        <v>0</v>
      </c>
      <c r="E36" s="292">
        <v>0</v>
      </c>
      <c r="F36" s="245">
        <f t="shared" si="16"/>
        <v>255.755</v>
      </c>
      <c r="G36" s="247">
        <f t="shared" si="17"/>
        <v>0.005614246979012456</v>
      </c>
      <c r="H36" s="246">
        <v>99.871</v>
      </c>
      <c r="I36" s="244">
        <v>65.63199999999999</v>
      </c>
      <c r="J36" s="245">
        <v>0</v>
      </c>
      <c r="K36" s="244"/>
      <c r="L36" s="245">
        <f t="shared" si="18"/>
        <v>165.503</v>
      </c>
      <c r="M36" s="395">
        <f t="shared" si="19"/>
        <v>0.545319420191779</v>
      </c>
      <c r="N36" s="400">
        <v>2111.101</v>
      </c>
      <c r="O36" s="244">
        <v>1759.741</v>
      </c>
      <c r="P36" s="245">
        <v>0</v>
      </c>
      <c r="Q36" s="244">
        <v>0</v>
      </c>
      <c r="R36" s="245">
        <f t="shared" si="20"/>
        <v>3870.842</v>
      </c>
      <c r="S36" s="415">
        <f t="shared" si="21"/>
        <v>0.00933960934373525</v>
      </c>
      <c r="T36" s="246">
        <v>776.7299999999999</v>
      </c>
      <c r="U36" s="244">
        <v>524.733</v>
      </c>
      <c r="V36" s="245">
        <v>0</v>
      </c>
      <c r="W36" s="244">
        <v>0</v>
      </c>
      <c r="X36" s="245">
        <f t="shared" si="22"/>
        <v>1301.4629999999997</v>
      </c>
      <c r="Y36" s="243">
        <f t="shared" si="23"/>
        <v>1.9742236237219197</v>
      </c>
    </row>
    <row r="37" spans="1:25" ht="19.5" customHeight="1">
      <c r="A37" s="249" t="s">
        <v>202</v>
      </c>
      <c r="B37" s="246">
        <v>0</v>
      </c>
      <c r="C37" s="244">
        <v>218.612</v>
      </c>
      <c r="D37" s="245">
        <v>0</v>
      </c>
      <c r="E37" s="292">
        <v>0</v>
      </c>
      <c r="F37" s="245">
        <f t="shared" si="16"/>
        <v>218.612</v>
      </c>
      <c r="G37" s="247">
        <f t="shared" si="17"/>
        <v>0.004798896446113941</v>
      </c>
      <c r="H37" s="246"/>
      <c r="I37" s="244">
        <v>430.718</v>
      </c>
      <c r="J37" s="245"/>
      <c r="K37" s="244"/>
      <c r="L37" s="245">
        <f t="shared" si="18"/>
        <v>430.718</v>
      </c>
      <c r="M37" s="395">
        <f t="shared" si="19"/>
        <v>-0.4924474946484707</v>
      </c>
      <c r="N37" s="400"/>
      <c r="O37" s="244">
        <v>1913.7</v>
      </c>
      <c r="P37" s="245"/>
      <c r="Q37" s="244"/>
      <c r="R37" s="245">
        <f t="shared" si="20"/>
        <v>1913.7</v>
      </c>
      <c r="S37" s="415">
        <f t="shared" si="21"/>
        <v>0.004617396008699438</v>
      </c>
      <c r="T37" s="246"/>
      <c r="U37" s="244">
        <v>2795.9249999999997</v>
      </c>
      <c r="V37" s="245"/>
      <c r="W37" s="244"/>
      <c r="X37" s="245">
        <f t="shared" si="22"/>
        <v>2795.9249999999997</v>
      </c>
      <c r="Y37" s="243">
        <f t="shared" si="23"/>
        <v>-0.3155395799243541</v>
      </c>
    </row>
    <row r="38" spans="1:25" ht="19.5" customHeight="1">
      <c r="A38" s="249" t="s">
        <v>194</v>
      </c>
      <c r="B38" s="246">
        <v>90.85</v>
      </c>
      <c r="C38" s="244">
        <v>122.08</v>
      </c>
      <c r="D38" s="245">
        <v>0</v>
      </c>
      <c r="E38" s="292">
        <v>0</v>
      </c>
      <c r="F38" s="245">
        <f t="shared" si="0"/>
        <v>212.93</v>
      </c>
      <c r="G38" s="247">
        <f t="shared" si="1"/>
        <v>0.004674167110090213</v>
      </c>
      <c r="H38" s="246">
        <v>103.823</v>
      </c>
      <c r="I38" s="244">
        <v>38.543</v>
      </c>
      <c r="J38" s="245"/>
      <c r="K38" s="244"/>
      <c r="L38" s="245">
        <f t="shared" si="2"/>
        <v>142.36599999999999</v>
      </c>
      <c r="M38" s="395">
        <f t="shared" si="3"/>
        <v>0.49565205175393023</v>
      </c>
      <c r="N38" s="400">
        <v>561.729</v>
      </c>
      <c r="O38" s="244">
        <v>515.6120000000001</v>
      </c>
      <c r="P38" s="245"/>
      <c r="Q38" s="244"/>
      <c r="R38" s="245">
        <f t="shared" si="4"/>
        <v>1077.3410000000001</v>
      </c>
      <c r="S38" s="415">
        <f t="shared" si="5"/>
        <v>0.0025994199892398298</v>
      </c>
      <c r="T38" s="246">
        <v>896.488</v>
      </c>
      <c r="U38" s="244">
        <v>451.237</v>
      </c>
      <c r="V38" s="245"/>
      <c r="W38" s="244"/>
      <c r="X38" s="245">
        <f t="shared" si="6"/>
        <v>1347.7250000000001</v>
      </c>
      <c r="Y38" s="243">
        <f t="shared" si="7"/>
        <v>-0.20062253056075974</v>
      </c>
    </row>
    <row r="39" spans="1:25" ht="19.5" customHeight="1">
      <c r="A39" s="249" t="s">
        <v>201</v>
      </c>
      <c r="B39" s="246">
        <v>0</v>
      </c>
      <c r="C39" s="244">
        <v>0</v>
      </c>
      <c r="D39" s="245">
        <v>19.156</v>
      </c>
      <c r="E39" s="292">
        <v>134.852</v>
      </c>
      <c r="F39" s="245">
        <f t="shared" si="0"/>
        <v>154.008</v>
      </c>
      <c r="G39" s="247">
        <f t="shared" si="1"/>
        <v>0.003380731359088778</v>
      </c>
      <c r="H39" s="246"/>
      <c r="I39" s="244"/>
      <c r="J39" s="245"/>
      <c r="K39" s="244">
        <v>107.648</v>
      </c>
      <c r="L39" s="245">
        <f t="shared" si="2"/>
        <v>107.648</v>
      </c>
      <c r="M39" s="395">
        <f t="shared" si="3"/>
        <v>0.4306629013079668</v>
      </c>
      <c r="N39" s="400"/>
      <c r="O39" s="244"/>
      <c r="P39" s="245">
        <v>239.014</v>
      </c>
      <c r="Q39" s="244">
        <v>1056.3470000000002</v>
      </c>
      <c r="R39" s="245">
        <f t="shared" si="4"/>
        <v>1295.3610000000003</v>
      </c>
      <c r="S39" s="415">
        <f t="shared" si="5"/>
        <v>0.0031254609976615532</v>
      </c>
      <c r="T39" s="246"/>
      <c r="U39" s="244"/>
      <c r="V39" s="245">
        <v>57.882</v>
      </c>
      <c r="W39" s="244">
        <v>464.70199999999994</v>
      </c>
      <c r="X39" s="245">
        <f t="shared" si="6"/>
        <v>522.584</v>
      </c>
      <c r="Y39" s="243">
        <f t="shared" si="7"/>
        <v>1.478761309186658</v>
      </c>
    </row>
    <row r="40" spans="1:25" ht="19.5" customHeight="1">
      <c r="A40" s="249" t="s">
        <v>203</v>
      </c>
      <c r="B40" s="246">
        <v>0</v>
      </c>
      <c r="C40" s="244">
        <v>0</v>
      </c>
      <c r="D40" s="245">
        <v>0</v>
      </c>
      <c r="E40" s="292">
        <v>149.753</v>
      </c>
      <c r="F40" s="245">
        <f t="shared" si="0"/>
        <v>149.753</v>
      </c>
      <c r="G40" s="247">
        <f t="shared" si="1"/>
        <v>0.0032873270428654465</v>
      </c>
      <c r="H40" s="246"/>
      <c r="I40" s="244"/>
      <c r="J40" s="245"/>
      <c r="K40" s="244">
        <v>18.28</v>
      </c>
      <c r="L40" s="245">
        <f t="shared" si="2"/>
        <v>18.28</v>
      </c>
      <c r="M40" s="395">
        <f t="shared" si="3"/>
        <v>7.192177242888402</v>
      </c>
      <c r="N40" s="400"/>
      <c r="O40" s="244"/>
      <c r="P40" s="245">
        <v>32.061</v>
      </c>
      <c r="Q40" s="244">
        <v>1240.711</v>
      </c>
      <c r="R40" s="245">
        <f t="shared" si="4"/>
        <v>1272.772</v>
      </c>
      <c r="S40" s="415">
        <f t="shared" si="5"/>
        <v>0.0030709580147277008</v>
      </c>
      <c r="T40" s="246"/>
      <c r="U40" s="244"/>
      <c r="V40" s="245">
        <v>77.559</v>
      </c>
      <c r="W40" s="244">
        <v>154.107</v>
      </c>
      <c r="X40" s="245">
        <f t="shared" si="6"/>
        <v>231.666</v>
      </c>
      <c r="Y40" s="243" t="str">
        <f t="shared" si="7"/>
        <v>  *  </v>
      </c>
    </row>
    <row r="41" spans="1:25" ht="19.5" customHeight="1">
      <c r="A41" s="249" t="s">
        <v>205</v>
      </c>
      <c r="B41" s="246">
        <v>0</v>
      </c>
      <c r="C41" s="244">
        <v>0</v>
      </c>
      <c r="D41" s="245">
        <v>0</v>
      </c>
      <c r="E41" s="292">
        <v>122.661</v>
      </c>
      <c r="F41" s="245">
        <f>SUM(B41:E41)</f>
        <v>122.661</v>
      </c>
      <c r="G41" s="247">
        <f>F41/$F$9</f>
        <v>0.002692612651532314</v>
      </c>
      <c r="H41" s="246"/>
      <c r="I41" s="244"/>
      <c r="J41" s="245"/>
      <c r="K41" s="244">
        <v>48.92</v>
      </c>
      <c r="L41" s="245">
        <f>SUM(H41:K41)</f>
        <v>48.92</v>
      </c>
      <c r="M41" s="395">
        <f>IF(ISERROR(F41/L41-1),"         /0",(F41/L41-1))</f>
        <v>1.5073793949304988</v>
      </c>
      <c r="N41" s="400"/>
      <c r="O41" s="244"/>
      <c r="P41" s="245"/>
      <c r="Q41" s="244">
        <v>1384.319</v>
      </c>
      <c r="R41" s="245">
        <f>SUM(N41:Q41)</f>
        <v>1384.319</v>
      </c>
      <c r="S41" s="415">
        <f>R41/$R$9</f>
        <v>0.0033400998199126287</v>
      </c>
      <c r="T41" s="246"/>
      <c r="U41" s="244"/>
      <c r="V41" s="245"/>
      <c r="W41" s="244">
        <v>458.58199999999994</v>
      </c>
      <c r="X41" s="245">
        <f>SUM(T41:W41)</f>
        <v>458.58199999999994</v>
      </c>
      <c r="Y41" s="243">
        <f>IF(ISERROR(R41/X41-1),"         /0",IF(R41/X41&gt;5,"  *  ",(R41/X41-1)))</f>
        <v>2.0186945846108224</v>
      </c>
    </row>
    <row r="42" spans="1:25" ht="19.5" customHeight="1">
      <c r="A42" s="249" t="s">
        <v>210</v>
      </c>
      <c r="B42" s="246">
        <v>0</v>
      </c>
      <c r="C42" s="244">
        <v>111.58600000000001</v>
      </c>
      <c r="D42" s="245">
        <v>0</v>
      </c>
      <c r="E42" s="292">
        <v>0</v>
      </c>
      <c r="F42" s="245">
        <f>SUM(B42:E42)</f>
        <v>111.58600000000001</v>
      </c>
      <c r="G42" s="247">
        <f>F42/$F$9</f>
        <v>0.002449498009423409</v>
      </c>
      <c r="H42" s="246"/>
      <c r="I42" s="244"/>
      <c r="J42" s="245"/>
      <c r="K42" s="244"/>
      <c r="L42" s="245">
        <f>SUM(H42:K42)</f>
        <v>0</v>
      </c>
      <c r="M42" s="395" t="str">
        <f>IF(ISERROR(F42/L42-1),"         /0",(F42/L42-1))</f>
        <v>         /0</v>
      </c>
      <c r="N42" s="400">
        <v>45.129</v>
      </c>
      <c r="O42" s="244">
        <v>366.197</v>
      </c>
      <c r="P42" s="245"/>
      <c r="Q42" s="244"/>
      <c r="R42" s="245">
        <f>SUM(N42:Q42)</f>
        <v>411.326</v>
      </c>
      <c r="S42" s="415">
        <f>R42/$R$9</f>
        <v>0.000992451810980982</v>
      </c>
      <c r="T42" s="246"/>
      <c r="U42" s="244">
        <v>432.00199999999995</v>
      </c>
      <c r="V42" s="245"/>
      <c r="W42" s="244"/>
      <c r="X42" s="245">
        <f>SUM(T42:W42)</f>
        <v>432.00199999999995</v>
      </c>
      <c r="Y42" s="243">
        <f>IF(ISERROR(R42/X42-1),"         /0",IF(R42/X42&gt;5,"  *  ",(R42/X42-1)))</f>
        <v>-0.04786088953291867</v>
      </c>
    </row>
    <row r="43" spans="1:25" ht="19.5" customHeight="1">
      <c r="A43" s="249" t="s">
        <v>181</v>
      </c>
      <c r="B43" s="246">
        <v>81.47800000000001</v>
      </c>
      <c r="C43" s="244">
        <v>29.470000000000002</v>
      </c>
      <c r="D43" s="245">
        <v>0</v>
      </c>
      <c r="E43" s="292">
        <v>0</v>
      </c>
      <c r="F43" s="245">
        <f t="shared" si="0"/>
        <v>110.94800000000001</v>
      </c>
      <c r="G43" s="247">
        <f t="shared" si="1"/>
        <v>0.0024354928499050812</v>
      </c>
      <c r="H43" s="246">
        <v>76.431</v>
      </c>
      <c r="I43" s="244">
        <v>47.966</v>
      </c>
      <c r="J43" s="245"/>
      <c r="K43" s="244"/>
      <c r="L43" s="245">
        <f t="shared" si="2"/>
        <v>124.39699999999999</v>
      </c>
      <c r="M43" s="395">
        <f t="shared" si="3"/>
        <v>-0.1081135397155879</v>
      </c>
      <c r="N43" s="400">
        <v>535.2800000000001</v>
      </c>
      <c r="O43" s="244">
        <v>318.079</v>
      </c>
      <c r="P43" s="245"/>
      <c r="Q43" s="244"/>
      <c r="R43" s="245">
        <f t="shared" si="4"/>
        <v>853.3590000000002</v>
      </c>
      <c r="S43" s="415">
        <f t="shared" si="5"/>
        <v>0.0020589938028885116</v>
      </c>
      <c r="T43" s="246">
        <v>573.0500000000001</v>
      </c>
      <c r="U43" s="244">
        <v>350.527</v>
      </c>
      <c r="V43" s="245"/>
      <c r="W43" s="244"/>
      <c r="X43" s="245">
        <f t="shared" si="6"/>
        <v>923.577</v>
      </c>
      <c r="Y43" s="243">
        <f t="shared" si="7"/>
        <v>-0.07602831166215684</v>
      </c>
    </row>
    <row r="44" spans="1:25" ht="19.5" customHeight="1" thickBot="1">
      <c r="A44" s="249" t="s">
        <v>167</v>
      </c>
      <c r="B44" s="246">
        <v>33.944</v>
      </c>
      <c r="C44" s="244">
        <v>14.331</v>
      </c>
      <c r="D44" s="245">
        <v>41.7</v>
      </c>
      <c r="E44" s="292">
        <v>47.257999999999996</v>
      </c>
      <c r="F44" s="245">
        <f>SUM(B44:E44)</f>
        <v>137.233</v>
      </c>
      <c r="G44" s="247">
        <f>F44/$F$9</f>
        <v>0.0030124922510637777</v>
      </c>
      <c r="H44" s="246">
        <v>115.117</v>
      </c>
      <c r="I44" s="244">
        <v>1202.445</v>
      </c>
      <c r="J44" s="245">
        <v>45.674</v>
      </c>
      <c r="K44" s="244">
        <v>200.61599999999999</v>
      </c>
      <c r="L44" s="245">
        <f>SUM(H44:K44)</f>
        <v>1563.8519999999999</v>
      </c>
      <c r="M44" s="395">
        <f>IF(ISERROR(F44/L44-1),"         /0",(F44/L44-1))</f>
        <v>-0.9122468110793093</v>
      </c>
      <c r="N44" s="400">
        <v>432.97100000000006</v>
      </c>
      <c r="O44" s="244">
        <v>259.764</v>
      </c>
      <c r="P44" s="245">
        <v>495.18</v>
      </c>
      <c r="Q44" s="244">
        <v>941.4119999999999</v>
      </c>
      <c r="R44" s="245">
        <f>SUM(N44:Q44)</f>
        <v>2129.327</v>
      </c>
      <c r="S44" s="415">
        <f>R44/$R$9</f>
        <v>0.005137663160900846</v>
      </c>
      <c r="T44" s="246">
        <v>837.966</v>
      </c>
      <c r="U44" s="244">
        <v>1957.9669999999996</v>
      </c>
      <c r="V44" s="245">
        <v>67.808</v>
      </c>
      <c r="W44" s="244">
        <v>2378.1569999999997</v>
      </c>
      <c r="X44" s="245">
        <f>SUM(T44:W44)</f>
        <v>5241.897999999999</v>
      </c>
      <c r="Y44" s="243">
        <f>IF(ISERROR(R44/X44-1),"         /0",IF(R44/X44&gt;5,"  *  ",(R44/X44-1)))</f>
        <v>-0.5937870214185776</v>
      </c>
    </row>
    <row r="45" spans="1:25" s="235" customFormat="1" ht="19.5" customHeight="1">
      <c r="A45" s="242" t="s">
        <v>58</v>
      </c>
      <c r="B45" s="239">
        <f>SUM(B46:B52)</f>
        <v>2056.629</v>
      </c>
      <c r="C45" s="238">
        <f>SUM(C46:C52)</f>
        <v>1620.5090000000002</v>
      </c>
      <c r="D45" s="237">
        <f>SUM(D46:D52)</f>
        <v>0</v>
      </c>
      <c r="E45" s="238">
        <f>SUM(E46:E52)</f>
        <v>10.653</v>
      </c>
      <c r="F45" s="237">
        <f aca="true" t="shared" si="24" ref="F45:F68">SUM(B45:E45)</f>
        <v>3687.7909999999997</v>
      </c>
      <c r="G45" s="240">
        <f aca="true" t="shared" si="25" ref="G45:G68">F45/$F$9</f>
        <v>0.08095313671669889</v>
      </c>
      <c r="H45" s="239">
        <f>SUM(H46:H52)</f>
        <v>2754.505</v>
      </c>
      <c r="I45" s="238">
        <f>SUM(I46:I52)</f>
        <v>1694.459</v>
      </c>
      <c r="J45" s="237">
        <f>SUM(J46:J52)</f>
        <v>0</v>
      </c>
      <c r="K45" s="238">
        <f>SUM(K46:K52)</f>
        <v>10.618</v>
      </c>
      <c r="L45" s="237">
        <f aca="true" t="shared" si="26" ref="L45:L71">SUM(H45:K45)</f>
        <v>4459.582</v>
      </c>
      <c r="M45" s="393">
        <f t="shared" si="3"/>
        <v>-0.1730635292724746</v>
      </c>
      <c r="N45" s="398">
        <f>SUM(N46:N52)</f>
        <v>17606.614999999998</v>
      </c>
      <c r="O45" s="238">
        <f>SUM(O46:O52)</f>
        <v>13285.807</v>
      </c>
      <c r="P45" s="237">
        <f>SUM(P46:P52)</f>
        <v>1451.2810000000002</v>
      </c>
      <c r="Q45" s="238">
        <f>SUM(Q46:Q52)</f>
        <v>293.911</v>
      </c>
      <c r="R45" s="237">
        <f aca="true" t="shared" si="27" ref="R45:R68">SUM(N45:Q45)</f>
        <v>32637.613999999998</v>
      </c>
      <c r="S45" s="413">
        <f aca="true" t="shared" si="28" ref="S45:S68">R45/$R$9</f>
        <v>0.07874838721694774</v>
      </c>
      <c r="T45" s="239">
        <f>SUM(T46:T52)</f>
        <v>24850.369999999995</v>
      </c>
      <c r="U45" s="238">
        <f>SUM(U46:U52)</f>
        <v>12780.928000000002</v>
      </c>
      <c r="V45" s="237">
        <f>SUM(V46:V52)</f>
        <v>285.784</v>
      </c>
      <c r="W45" s="238">
        <f>SUM(W46:W52)</f>
        <v>200.969</v>
      </c>
      <c r="X45" s="237">
        <f aca="true" t="shared" si="29" ref="X45:X68">SUM(T45:W45)</f>
        <v>38118.05099999999</v>
      </c>
      <c r="Y45" s="236">
        <f aca="true" t="shared" si="30" ref="Y45:Y68">IF(ISERROR(R45/X45-1),"         /0",IF(R45/X45&gt;5,"  *  ",(R45/X45-1)))</f>
        <v>-0.14377537298536058</v>
      </c>
    </row>
    <row r="46" spans="1:25" ht="19.5" customHeight="1">
      <c r="A46" s="249" t="s">
        <v>204</v>
      </c>
      <c r="B46" s="246">
        <v>1205.089</v>
      </c>
      <c r="C46" s="244">
        <v>0</v>
      </c>
      <c r="D46" s="245">
        <v>0</v>
      </c>
      <c r="E46" s="244">
        <v>0</v>
      </c>
      <c r="F46" s="245">
        <f t="shared" si="24"/>
        <v>1205.089</v>
      </c>
      <c r="G46" s="247">
        <f t="shared" si="25"/>
        <v>0.026453704825677472</v>
      </c>
      <c r="H46" s="246">
        <v>1354.453</v>
      </c>
      <c r="I46" s="244"/>
      <c r="J46" s="245"/>
      <c r="K46" s="244"/>
      <c r="L46" s="245">
        <f t="shared" si="26"/>
        <v>1354.453</v>
      </c>
      <c r="M46" s="395">
        <f t="shared" si="3"/>
        <v>-0.11027625174147793</v>
      </c>
      <c r="N46" s="400">
        <v>10875.541999999998</v>
      </c>
      <c r="O46" s="244">
        <v>204.65699999999998</v>
      </c>
      <c r="P46" s="245"/>
      <c r="Q46" s="244"/>
      <c r="R46" s="245">
        <f t="shared" si="27"/>
        <v>11080.198999999997</v>
      </c>
      <c r="S46" s="415">
        <f t="shared" si="28"/>
        <v>0.026734423701831787</v>
      </c>
      <c r="T46" s="246">
        <v>11332.973999999997</v>
      </c>
      <c r="U46" s="244">
        <v>128.625</v>
      </c>
      <c r="V46" s="245"/>
      <c r="W46" s="244"/>
      <c r="X46" s="228">
        <f t="shared" si="29"/>
        <v>11461.598999999997</v>
      </c>
      <c r="Y46" s="243">
        <f t="shared" si="30"/>
        <v>-0.033276334305536226</v>
      </c>
    </row>
    <row r="47" spans="1:25" ht="19.5" customHeight="1">
      <c r="A47" s="249" t="s">
        <v>209</v>
      </c>
      <c r="B47" s="246">
        <v>357.034</v>
      </c>
      <c r="C47" s="244">
        <v>265.245</v>
      </c>
      <c r="D47" s="245">
        <v>0</v>
      </c>
      <c r="E47" s="244">
        <v>0</v>
      </c>
      <c r="F47" s="245">
        <f t="shared" si="24"/>
        <v>622.279</v>
      </c>
      <c r="G47" s="247">
        <f t="shared" si="25"/>
        <v>0.013660057460667015</v>
      </c>
      <c r="H47" s="246">
        <v>277.828</v>
      </c>
      <c r="I47" s="244">
        <v>160.452</v>
      </c>
      <c r="J47" s="245"/>
      <c r="K47" s="244"/>
      <c r="L47" s="245">
        <f t="shared" si="26"/>
        <v>438.28</v>
      </c>
      <c r="M47" s="395">
        <f t="shared" si="3"/>
        <v>0.41982066259012507</v>
      </c>
      <c r="N47" s="400">
        <v>2679.013</v>
      </c>
      <c r="O47" s="244">
        <v>1909.4319999999998</v>
      </c>
      <c r="P47" s="245">
        <v>100.69</v>
      </c>
      <c r="Q47" s="244">
        <v>11.317</v>
      </c>
      <c r="R47" s="245">
        <f t="shared" si="27"/>
        <v>4700.451999999999</v>
      </c>
      <c r="S47" s="415">
        <f t="shared" si="28"/>
        <v>0.011341301303173585</v>
      </c>
      <c r="T47" s="246">
        <v>2686.314</v>
      </c>
      <c r="U47" s="244">
        <v>1293.9070000000002</v>
      </c>
      <c r="V47" s="245">
        <v>152.362</v>
      </c>
      <c r="W47" s="244">
        <v>12.477</v>
      </c>
      <c r="X47" s="228">
        <f t="shared" si="29"/>
        <v>4145.0599999999995</v>
      </c>
      <c r="Y47" s="243">
        <f t="shared" si="30"/>
        <v>0.1339888928025168</v>
      </c>
    </row>
    <row r="48" spans="1:25" ht="19.5" customHeight="1">
      <c r="A48" s="249" t="s">
        <v>156</v>
      </c>
      <c r="B48" s="246">
        <v>44.947</v>
      </c>
      <c r="C48" s="244">
        <v>511.444</v>
      </c>
      <c r="D48" s="245">
        <v>0</v>
      </c>
      <c r="E48" s="244">
        <v>0</v>
      </c>
      <c r="F48" s="245">
        <f t="shared" si="24"/>
        <v>556.3910000000001</v>
      </c>
      <c r="G48" s="247">
        <f t="shared" si="25"/>
        <v>0.0122137064413197</v>
      </c>
      <c r="H48" s="246">
        <v>14.180999999999997</v>
      </c>
      <c r="I48" s="244">
        <v>382.23699999999997</v>
      </c>
      <c r="J48" s="245">
        <v>0</v>
      </c>
      <c r="K48" s="244">
        <v>0</v>
      </c>
      <c r="L48" s="245">
        <f t="shared" si="26"/>
        <v>396.41799999999995</v>
      </c>
      <c r="M48" s="395">
        <f t="shared" si="3"/>
        <v>0.4035462567290087</v>
      </c>
      <c r="N48" s="400">
        <v>493.158</v>
      </c>
      <c r="O48" s="244">
        <v>3655.926999999999</v>
      </c>
      <c r="P48" s="245">
        <v>0</v>
      </c>
      <c r="Q48" s="244">
        <v>0</v>
      </c>
      <c r="R48" s="245">
        <f t="shared" si="27"/>
        <v>4149.084999999999</v>
      </c>
      <c r="S48" s="415">
        <f t="shared" si="28"/>
        <v>0.010010957056359253</v>
      </c>
      <c r="T48" s="246">
        <v>725.364</v>
      </c>
      <c r="U48" s="244">
        <v>3187.77</v>
      </c>
      <c r="V48" s="245">
        <v>0</v>
      </c>
      <c r="W48" s="244">
        <v>0</v>
      </c>
      <c r="X48" s="228">
        <f t="shared" si="29"/>
        <v>3913.134</v>
      </c>
      <c r="Y48" s="243">
        <f t="shared" si="30"/>
        <v>0.060297194013800404</v>
      </c>
    </row>
    <row r="49" spans="1:25" ht="19.5" customHeight="1">
      <c r="A49" s="249" t="s">
        <v>188</v>
      </c>
      <c r="B49" s="246">
        <v>267.79699999999997</v>
      </c>
      <c r="C49" s="244">
        <v>269.96</v>
      </c>
      <c r="D49" s="245">
        <v>0</v>
      </c>
      <c r="E49" s="244">
        <v>0</v>
      </c>
      <c r="F49" s="245">
        <f t="shared" si="24"/>
        <v>537.757</v>
      </c>
      <c r="G49" s="247">
        <f t="shared" si="25"/>
        <v>0.0118046591960775</v>
      </c>
      <c r="H49" s="246">
        <v>67.804</v>
      </c>
      <c r="I49" s="244">
        <v>208.995</v>
      </c>
      <c r="J49" s="245"/>
      <c r="K49" s="244"/>
      <c r="L49" s="245">
        <f t="shared" si="26"/>
        <v>276.799</v>
      </c>
      <c r="M49" s="395">
        <f t="shared" si="3"/>
        <v>0.9427707470041438</v>
      </c>
      <c r="N49" s="400">
        <v>1265.008</v>
      </c>
      <c r="O49" s="244">
        <v>2451.762</v>
      </c>
      <c r="P49" s="245"/>
      <c r="Q49" s="244"/>
      <c r="R49" s="245">
        <f t="shared" si="27"/>
        <v>3716.7700000000004</v>
      </c>
      <c r="S49" s="415">
        <f t="shared" si="28"/>
        <v>0.00896786275970832</v>
      </c>
      <c r="T49" s="246">
        <v>353.57500000000005</v>
      </c>
      <c r="U49" s="244">
        <v>1610.4299999999998</v>
      </c>
      <c r="V49" s="245"/>
      <c r="W49" s="244"/>
      <c r="X49" s="228">
        <f t="shared" si="29"/>
        <v>1964.0049999999999</v>
      </c>
      <c r="Y49" s="243">
        <f t="shared" si="30"/>
        <v>0.8924442656714218</v>
      </c>
    </row>
    <row r="50" spans="1:25" ht="19.5" customHeight="1">
      <c r="A50" s="249" t="s">
        <v>186</v>
      </c>
      <c r="B50" s="246">
        <v>127.117</v>
      </c>
      <c r="C50" s="244">
        <v>347.662</v>
      </c>
      <c r="D50" s="245">
        <v>0</v>
      </c>
      <c r="E50" s="244">
        <v>0</v>
      </c>
      <c r="F50" s="245">
        <f>SUM(B50:E50)</f>
        <v>474.779</v>
      </c>
      <c r="G50" s="247">
        <f>F50/$F$9</f>
        <v>0.010422187509329457</v>
      </c>
      <c r="H50" s="246">
        <v>212.371</v>
      </c>
      <c r="I50" s="244">
        <v>498.694</v>
      </c>
      <c r="J50" s="245"/>
      <c r="K50" s="244"/>
      <c r="L50" s="245">
        <f>SUM(H50:K50)</f>
        <v>711.065</v>
      </c>
      <c r="M50" s="395">
        <f>IF(ISERROR(F50/L50-1),"         /0",(F50/L50-1))</f>
        <v>-0.3322987349960974</v>
      </c>
      <c r="N50" s="400">
        <v>1690.9979999999998</v>
      </c>
      <c r="O50" s="244">
        <v>3117.424</v>
      </c>
      <c r="P50" s="245"/>
      <c r="Q50" s="244"/>
      <c r="R50" s="245">
        <f>SUM(N50:Q50)</f>
        <v>4808.422</v>
      </c>
      <c r="S50" s="415">
        <f>R50/$R$9</f>
        <v>0.011601812484162914</v>
      </c>
      <c r="T50" s="246">
        <v>1803.2899999999997</v>
      </c>
      <c r="U50" s="244">
        <v>4089.027</v>
      </c>
      <c r="V50" s="245"/>
      <c r="W50" s="244"/>
      <c r="X50" s="228">
        <f>SUM(T50:W50)</f>
        <v>5892.317</v>
      </c>
      <c r="Y50" s="243">
        <f>IF(ISERROR(R50/X50-1),"         /0",IF(R50/X50&gt;5,"  *  ",(R50/X50-1)))</f>
        <v>-0.18395055798932758</v>
      </c>
    </row>
    <row r="51" spans="1:25" ht="19.5" customHeight="1">
      <c r="A51" s="249" t="s">
        <v>189</v>
      </c>
      <c r="B51" s="246">
        <v>2.905</v>
      </c>
      <c r="C51" s="244">
        <v>226.198</v>
      </c>
      <c r="D51" s="245">
        <v>0</v>
      </c>
      <c r="E51" s="244">
        <v>0</v>
      </c>
      <c r="F51" s="245">
        <f>SUM(B51:E51)</f>
        <v>229.103</v>
      </c>
      <c r="G51" s="247">
        <f>F51/$F$9</f>
        <v>0.0050291913183816185</v>
      </c>
      <c r="H51" s="246">
        <v>14.087</v>
      </c>
      <c r="I51" s="244">
        <v>277.18100000000004</v>
      </c>
      <c r="J51" s="245"/>
      <c r="K51" s="244"/>
      <c r="L51" s="245">
        <f>SUM(H51:K51)</f>
        <v>291.26800000000003</v>
      </c>
      <c r="M51" s="395">
        <f>IF(ISERROR(F51/L51-1),"         /0",(F51/L51-1))</f>
        <v>-0.2134288696320915</v>
      </c>
      <c r="N51" s="400">
        <v>42.31700000000001</v>
      </c>
      <c r="O51" s="244">
        <v>1946.605</v>
      </c>
      <c r="P51" s="245"/>
      <c r="Q51" s="244"/>
      <c r="R51" s="245">
        <f>SUM(N51:Q51)</f>
        <v>1988.922</v>
      </c>
      <c r="S51" s="415">
        <f>R51/$R$9</f>
        <v>0.004798892461939961</v>
      </c>
      <c r="T51" s="246">
        <v>100.857</v>
      </c>
      <c r="U51" s="244">
        <v>1954.9070000000002</v>
      </c>
      <c r="V51" s="245"/>
      <c r="W51" s="244"/>
      <c r="X51" s="228">
        <f>SUM(T51:W51)</f>
        <v>2055.764</v>
      </c>
      <c r="Y51" s="243">
        <f>IF(ISERROR(R51/X51-1),"         /0",IF(R51/X51&gt;5,"  *  ",(R51/X51-1)))</f>
        <v>-0.032514432590511455</v>
      </c>
    </row>
    <row r="52" spans="1:25" ht="19.5" customHeight="1" thickBot="1">
      <c r="A52" s="249" t="s">
        <v>167</v>
      </c>
      <c r="B52" s="246">
        <v>51.74</v>
      </c>
      <c r="C52" s="244">
        <v>0</v>
      </c>
      <c r="D52" s="245">
        <v>0</v>
      </c>
      <c r="E52" s="244">
        <v>10.653</v>
      </c>
      <c r="F52" s="245">
        <f t="shared" si="24"/>
        <v>62.393</v>
      </c>
      <c r="G52" s="247">
        <f t="shared" si="25"/>
        <v>0.0013696299652461309</v>
      </c>
      <c r="H52" s="246">
        <v>813.781</v>
      </c>
      <c r="I52" s="244">
        <v>166.9</v>
      </c>
      <c r="J52" s="245"/>
      <c r="K52" s="244">
        <v>10.618</v>
      </c>
      <c r="L52" s="245">
        <f t="shared" si="26"/>
        <v>991.299</v>
      </c>
      <c r="M52" s="395">
        <f t="shared" si="3"/>
        <v>-0.9370593534342313</v>
      </c>
      <c r="N52" s="400">
        <v>560.5789999999997</v>
      </c>
      <c r="O52" s="244">
        <v>0</v>
      </c>
      <c r="P52" s="245">
        <v>1350.5910000000001</v>
      </c>
      <c r="Q52" s="244">
        <v>282.594</v>
      </c>
      <c r="R52" s="245">
        <f t="shared" si="27"/>
        <v>2193.7639999999997</v>
      </c>
      <c r="S52" s="415">
        <f t="shared" si="28"/>
        <v>0.005293137449771915</v>
      </c>
      <c r="T52" s="246">
        <v>7847.996</v>
      </c>
      <c r="U52" s="244">
        <v>516.262</v>
      </c>
      <c r="V52" s="245">
        <v>133.42200000000003</v>
      </c>
      <c r="W52" s="244">
        <v>188.492</v>
      </c>
      <c r="X52" s="228">
        <f t="shared" si="29"/>
        <v>8686.172</v>
      </c>
      <c r="Y52" s="243">
        <f t="shared" si="30"/>
        <v>-0.7474417959948295</v>
      </c>
    </row>
    <row r="53" spans="1:25" s="235" customFormat="1" ht="19.5" customHeight="1">
      <c r="A53" s="242" t="s">
        <v>57</v>
      </c>
      <c r="B53" s="239">
        <f>SUM(B54:B66)</f>
        <v>2214.3310000000006</v>
      </c>
      <c r="C53" s="238">
        <f>SUM(C54:C66)</f>
        <v>1521.09</v>
      </c>
      <c r="D53" s="237">
        <f>SUM(D54:D66)</f>
        <v>150.95999999999998</v>
      </c>
      <c r="E53" s="238">
        <f>SUM(E54:E66)</f>
        <v>467.62199999999996</v>
      </c>
      <c r="F53" s="237">
        <f t="shared" si="24"/>
        <v>4354.003000000001</v>
      </c>
      <c r="G53" s="240">
        <f t="shared" si="25"/>
        <v>0.0955775964863294</v>
      </c>
      <c r="H53" s="239">
        <f>SUM(H54:H66)</f>
        <v>2361.958</v>
      </c>
      <c r="I53" s="238">
        <f>SUM(I54:I66)</f>
        <v>1723.57</v>
      </c>
      <c r="J53" s="237">
        <f>SUM(J54:J66)</f>
        <v>4.628</v>
      </c>
      <c r="K53" s="238">
        <f>SUM(K54:K66)</f>
        <v>2.008</v>
      </c>
      <c r="L53" s="237">
        <f t="shared" si="26"/>
        <v>4092.164</v>
      </c>
      <c r="M53" s="393">
        <f>IF(ISERROR(F53/L53-1),"         /0",(F53/L53-1))</f>
        <v>0.06398546099325442</v>
      </c>
      <c r="N53" s="398">
        <f>SUM(N54:N66)</f>
        <v>20540.302</v>
      </c>
      <c r="O53" s="238">
        <f>SUM(O54:O66)</f>
        <v>16405.235</v>
      </c>
      <c r="P53" s="237">
        <f>SUM(P54:P66)</f>
        <v>705.604</v>
      </c>
      <c r="Q53" s="238">
        <f>SUM(Q54:Q66)</f>
        <v>1693.846</v>
      </c>
      <c r="R53" s="237">
        <f t="shared" si="27"/>
        <v>39344.986999999994</v>
      </c>
      <c r="S53" s="413">
        <f t="shared" si="28"/>
        <v>0.09493200916346933</v>
      </c>
      <c r="T53" s="239">
        <f>SUM(T54:T66)</f>
        <v>21799.913999999997</v>
      </c>
      <c r="U53" s="238">
        <f>SUM(U54:U66)</f>
        <v>15342.221</v>
      </c>
      <c r="V53" s="237">
        <f>SUM(V54:V66)</f>
        <v>13.647000000000002</v>
      </c>
      <c r="W53" s="238">
        <f>SUM(W54:W66)</f>
        <v>556.826</v>
      </c>
      <c r="X53" s="237">
        <f t="shared" si="29"/>
        <v>37712.60799999999</v>
      </c>
      <c r="Y53" s="236">
        <f t="shared" si="30"/>
        <v>0.04328470202856294</v>
      </c>
    </row>
    <row r="54" spans="1:25" s="219" customFormat="1" ht="19.5" customHeight="1">
      <c r="A54" s="234" t="s">
        <v>174</v>
      </c>
      <c r="B54" s="232">
        <v>494.539</v>
      </c>
      <c r="C54" s="229">
        <v>555.537</v>
      </c>
      <c r="D54" s="228">
        <v>0</v>
      </c>
      <c r="E54" s="229">
        <v>0</v>
      </c>
      <c r="F54" s="228">
        <f t="shared" si="24"/>
        <v>1050.076</v>
      </c>
      <c r="G54" s="231">
        <f t="shared" si="25"/>
        <v>0.023050912047598227</v>
      </c>
      <c r="H54" s="232">
        <v>501.671</v>
      </c>
      <c r="I54" s="229">
        <v>391.231</v>
      </c>
      <c r="J54" s="228"/>
      <c r="K54" s="229"/>
      <c r="L54" s="228">
        <f t="shared" si="26"/>
        <v>892.902</v>
      </c>
      <c r="M54" s="394">
        <f>IF(ISERROR(F54/L54-1),"         /0",(F54/L54-1))</f>
        <v>0.1760260364519286</v>
      </c>
      <c r="N54" s="399">
        <v>3559.3160000000003</v>
      </c>
      <c r="O54" s="229">
        <v>3770.7390000000005</v>
      </c>
      <c r="P54" s="228"/>
      <c r="Q54" s="229"/>
      <c r="R54" s="228">
        <f t="shared" si="27"/>
        <v>7330.055</v>
      </c>
      <c r="S54" s="414">
        <f t="shared" si="28"/>
        <v>0.01768603579482017</v>
      </c>
      <c r="T54" s="232">
        <v>4316.91</v>
      </c>
      <c r="U54" s="229">
        <v>3793.7959999999994</v>
      </c>
      <c r="V54" s="228"/>
      <c r="W54" s="229"/>
      <c r="X54" s="228">
        <f t="shared" si="29"/>
        <v>8110.705999999999</v>
      </c>
      <c r="Y54" s="227">
        <f t="shared" si="30"/>
        <v>-0.09624945103422555</v>
      </c>
    </row>
    <row r="55" spans="1:25" s="219" customFormat="1" ht="19.5" customHeight="1">
      <c r="A55" s="234" t="s">
        <v>169</v>
      </c>
      <c r="B55" s="232">
        <v>364.58799999999997</v>
      </c>
      <c r="C55" s="229">
        <v>293.24</v>
      </c>
      <c r="D55" s="228">
        <v>0</v>
      </c>
      <c r="E55" s="229">
        <v>0</v>
      </c>
      <c r="F55" s="228">
        <f t="shared" si="24"/>
        <v>657.828</v>
      </c>
      <c r="G55" s="231">
        <f t="shared" si="25"/>
        <v>0.014440417046430397</v>
      </c>
      <c r="H55" s="232">
        <v>477.451</v>
      </c>
      <c r="I55" s="229">
        <v>446.728</v>
      </c>
      <c r="J55" s="228"/>
      <c r="K55" s="229"/>
      <c r="L55" s="228">
        <f t="shared" si="26"/>
        <v>924.1790000000001</v>
      </c>
      <c r="M55" s="394">
        <f>IF(ISERROR(F55/L55-1),"         /0",(F55/L55-1))</f>
        <v>-0.28820282650871754</v>
      </c>
      <c r="N55" s="399">
        <v>2627.358</v>
      </c>
      <c r="O55" s="229">
        <v>2065.967</v>
      </c>
      <c r="P55" s="228"/>
      <c r="Q55" s="229"/>
      <c r="R55" s="228">
        <f t="shared" si="27"/>
        <v>4693.325000000001</v>
      </c>
      <c r="S55" s="414">
        <f t="shared" si="28"/>
        <v>0.011324105200673718</v>
      </c>
      <c r="T55" s="232">
        <v>3985.0110000000004</v>
      </c>
      <c r="U55" s="229">
        <v>4107.592000000001</v>
      </c>
      <c r="V55" s="228"/>
      <c r="W55" s="229"/>
      <c r="X55" s="228">
        <f t="shared" si="29"/>
        <v>8092.603000000001</v>
      </c>
      <c r="Y55" s="227">
        <f t="shared" si="30"/>
        <v>-0.4200475421814217</v>
      </c>
    </row>
    <row r="56" spans="1:25" s="219" customFormat="1" ht="19.5" customHeight="1">
      <c r="A56" s="234" t="s">
        <v>210</v>
      </c>
      <c r="B56" s="232">
        <v>399.954</v>
      </c>
      <c r="C56" s="229">
        <v>99.295</v>
      </c>
      <c r="D56" s="228">
        <v>0</v>
      </c>
      <c r="E56" s="229">
        <v>0</v>
      </c>
      <c r="F56" s="228">
        <f>SUM(B56:E56)</f>
        <v>499.249</v>
      </c>
      <c r="G56" s="231">
        <f>F56/$F$9</f>
        <v>0.010959344646341187</v>
      </c>
      <c r="H56" s="232">
        <v>325.102</v>
      </c>
      <c r="I56" s="229"/>
      <c r="J56" s="228"/>
      <c r="K56" s="229"/>
      <c r="L56" s="228">
        <f>SUM(H56:K56)</f>
        <v>325.102</v>
      </c>
      <c r="M56" s="394">
        <f>IF(ISERROR(F56/L56-1),"         /0",(F56/L56-1))</f>
        <v>0.5356688054825871</v>
      </c>
      <c r="N56" s="399">
        <v>3072.465</v>
      </c>
      <c r="O56" s="229">
        <v>1870.0129999999997</v>
      </c>
      <c r="P56" s="228"/>
      <c r="Q56" s="229"/>
      <c r="R56" s="228">
        <f t="shared" si="27"/>
        <v>4942.478</v>
      </c>
      <c r="S56" s="414">
        <f>R56/$R$9</f>
        <v>0.011925264247418499</v>
      </c>
      <c r="T56" s="232">
        <v>4764.291</v>
      </c>
      <c r="U56" s="229">
        <v>1097.439</v>
      </c>
      <c r="V56" s="228"/>
      <c r="W56" s="229"/>
      <c r="X56" s="228">
        <f>SUM(T56:W56)</f>
        <v>5861.7300000000005</v>
      </c>
      <c r="Y56" s="227">
        <f>IF(ISERROR(R56/X56-1),"         /0",IF(R56/X56&gt;5,"  *  ",(R56/X56-1)))</f>
        <v>-0.15682264450938554</v>
      </c>
    </row>
    <row r="57" spans="1:25" s="219" customFormat="1" ht="19.5" customHeight="1">
      <c r="A57" s="234" t="s">
        <v>159</v>
      </c>
      <c r="B57" s="232">
        <v>254.20999999999998</v>
      </c>
      <c r="C57" s="229">
        <v>168.554</v>
      </c>
      <c r="D57" s="228">
        <v>0</v>
      </c>
      <c r="E57" s="229">
        <v>0</v>
      </c>
      <c r="F57" s="228">
        <f aca="true" t="shared" si="31" ref="F57:F66">SUM(B57:E57)</f>
        <v>422.764</v>
      </c>
      <c r="G57" s="231">
        <f aca="true" t="shared" si="32" ref="G57:G66">F57/$F$9</f>
        <v>0.009280371878693367</v>
      </c>
      <c r="H57" s="232">
        <v>295.974</v>
      </c>
      <c r="I57" s="229">
        <v>209.80999999999997</v>
      </c>
      <c r="J57" s="228">
        <v>0</v>
      </c>
      <c r="K57" s="229">
        <v>0</v>
      </c>
      <c r="L57" s="228">
        <f aca="true" t="shared" si="33" ref="L57:L66">SUM(H57:K57)</f>
        <v>505.784</v>
      </c>
      <c r="M57" s="394">
        <f aca="true" t="shared" si="34" ref="M57:M66">IF(ISERROR(F57/L57-1),"         /0",(F57/L57-1))</f>
        <v>-0.1641412144314569</v>
      </c>
      <c r="N57" s="399">
        <v>2457.0389999999993</v>
      </c>
      <c r="O57" s="229">
        <v>1510.6480000000001</v>
      </c>
      <c r="P57" s="228">
        <v>0</v>
      </c>
      <c r="Q57" s="229">
        <v>0</v>
      </c>
      <c r="R57" s="228">
        <f aca="true" t="shared" si="35" ref="R57:R66">SUM(N57:Q57)</f>
        <v>3967.6869999999994</v>
      </c>
      <c r="S57" s="414">
        <f aca="true" t="shared" si="36" ref="S57:S66">R57/$R$9</f>
        <v>0.009573278004686547</v>
      </c>
      <c r="T57" s="232">
        <v>2537.266</v>
      </c>
      <c r="U57" s="229">
        <v>1480.0889999999995</v>
      </c>
      <c r="V57" s="228">
        <v>2.234</v>
      </c>
      <c r="W57" s="229">
        <v>2.645</v>
      </c>
      <c r="X57" s="228">
        <f aca="true" t="shared" si="37" ref="X57:X66">SUM(T57:W57)</f>
        <v>4022.2339999999995</v>
      </c>
      <c r="Y57" s="227">
        <f aca="true" t="shared" si="38" ref="Y57:Y66">IF(ISERROR(R57/X57-1),"         /0",IF(R57/X57&gt;5,"  *  ",(R57/X57-1)))</f>
        <v>-0.013561369129692635</v>
      </c>
    </row>
    <row r="58" spans="1:25" s="219" customFormat="1" ht="19.5" customHeight="1">
      <c r="A58" s="234" t="s">
        <v>208</v>
      </c>
      <c r="B58" s="232">
        <v>188.653</v>
      </c>
      <c r="C58" s="229">
        <v>168.70100000000002</v>
      </c>
      <c r="D58" s="228">
        <v>0</v>
      </c>
      <c r="E58" s="229">
        <v>0</v>
      </c>
      <c r="F58" s="228">
        <f t="shared" si="31"/>
        <v>357.35400000000004</v>
      </c>
      <c r="G58" s="231">
        <f t="shared" si="32"/>
        <v>0.007844513753154455</v>
      </c>
      <c r="H58" s="232">
        <v>389.284</v>
      </c>
      <c r="I58" s="229">
        <v>325.043</v>
      </c>
      <c r="J58" s="228"/>
      <c r="K58" s="229"/>
      <c r="L58" s="228">
        <f t="shared" si="33"/>
        <v>714.327</v>
      </c>
      <c r="M58" s="394">
        <f t="shared" si="34"/>
        <v>-0.49973331541436894</v>
      </c>
      <c r="N58" s="399">
        <v>3262.908</v>
      </c>
      <c r="O58" s="229">
        <v>2569.653</v>
      </c>
      <c r="P58" s="228"/>
      <c r="Q58" s="229"/>
      <c r="R58" s="228">
        <f t="shared" si="35"/>
        <v>5832.561</v>
      </c>
      <c r="S58" s="414">
        <f t="shared" si="36"/>
        <v>0.014072866113756598</v>
      </c>
      <c r="T58" s="232">
        <v>1950.0480000000002</v>
      </c>
      <c r="U58" s="229">
        <v>1279.8760000000002</v>
      </c>
      <c r="V58" s="228"/>
      <c r="W58" s="229"/>
      <c r="X58" s="228">
        <f t="shared" si="37"/>
        <v>3229.9240000000004</v>
      </c>
      <c r="Y58" s="227">
        <f t="shared" si="38"/>
        <v>0.805788928779748</v>
      </c>
    </row>
    <row r="59" spans="1:25" s="219" customFormat="1" ht="19.5" customHeight="1">
      <c r="A59" s="234" t="s">
        <v>201</v>
      </c>
      <c r="B59" s="232">
        <v>0</v>
      </c>
      <c r="C59" s="229">
        <v>0</v>
      </c>
      <c r="D59" s="228">
        <v>0</v>
      </c>
      <c r="E59" s="229">
        <v>333.06899999999996</v>
      </c>
      <c r="F59" s="228">
        <f t="shared" si="31"/>
        <v>333.06899999999996</v>
      </c>
      <c r="G59" s="231">
        <f t="shared" si="32"/>
        <v>0.007311417673369825</v>
      </c>
      <c r="H59" s="232"/>
      <c r="I59" s="229"/>
      <c r="J59" s="228"/>
      <c r="K59" s="229"/>
      <c r="L59" s="228">
        <f t="shared" si="33"/>
        <v>0</v>
      </c>
      <c r="M59" s="394" t="str">
        <f t="shared" si="34"/>
        <v>         /0</v>
      </c>
      <c r="N59" s="399"/>
      <c r="O59" s="229"/>
      <c r="P59" s="228"/>
      <c r="Q59" s="229">
        <v>819.723</v>
      </c>
      <c r="R59" s="228">
        <f t="shared" si="35"/>
        <v>819.723</v>
      </c>
      <c r="S59" s="414">
        <f t="shared" si="36"/>
        <v>0.0019778364991582427</v>
      </c>
      <c r="T59" s="232"/>
      <c r="U59" s="229"/>
      <c r="V59" s="228"/>
      <c r="W59" s="229">
        <v>385.052</v>
      </c>
      <c r="X59" s="228">
        <f t="shared" si="37"/>
        <v>385.052</v>
      </c>
      <c r="Y59" s="227">
        <f t="shared" si="38"/>
        <v>1.1288631145923147</v>
      </c>
    </row>
    <row r="60" spans="1:25" s="219" customFormat="1" ht="19.5" customHeight="1">
      <c r="A60" s="234" t="s">
        <v>212</v>
      </c>
      <c r="B60" s="232">
        <v>0</v>
      </c>
      <c r="C60" s="229">
        <v>0</v>
      </c>
      <c r="D60" s="228">
        <v>112.806</v>
      </c>
      <c r="E60" s="229">
        <v>132.61</v>
      </c>
      <c r="F60" s="228">
        <f t="shared" si="31"/>
        <v>245.416</v>
      </c>
      <c r="G60" s="231">
        <f t="shared" si="32"/>
        <v>0.005387288759169209</v>
      </c>
      <c r="H60" s="232"/>
      <c r="I60" s="229"/>
      <c r="J60" s="228"/>
      <c r="K60" s="229"/>
      <c r="L60" s="228">
        <f t="shared" si="33"/>
        <v>0</v>
      </c>
      <c r="M60" s="394" t="str">
        <f t="shared" si="34"/>
        <v>         /0</v>
      </c>
      <c r="N60" s="399"/>
      <c r="O60" s="229"/>
      <c r="P60" s="228">
        <v>582.768</v>
      </c>
      <c r="Q60" s="229">
        <v>587.3870000000001</v>
      </c>
      <c r="R60" s="228">
        <f t="shared" si="35"/>
        <v>1170.1550000000002</v>
      </c>
      <c r="S60" s="414">
        <f t="shared" si="36"/>
        <v>0.002823362609896897</v>
      </c>
      <c r="T60" s="232"/>
      <c r="U60" s="229"/>
      <c r="V60" s="228"/>
      <c r="W60" s="229"/>
      <c r="X60" s="228">
        <f t="shared" si="37"/>
        <v>0</v>
      </c>
      <c r="Y60" s="227" t="str">
        <f t="shared" si="38"/>
        <v>         /0</v>
      </c>
    </row>
    <row r="61" spans="1:25" s="219" customFormat="1" ht="19.5" customHeight="1">
      <c r="A61" s="234" t="s">
        <v>156</v>
      </c>
      <c r="B61" s="232">
        <v>147.248</v>
      </c>
      <c r="C61" s="229">
        <v>74.309</v>
      </c>
      <c r="D61" s="228">
        <v>0</v>
      </c>
      <c r="E61" s="229">
        <v>0</v>
      </c>
      <c r="F61" s="228">
        <f t="shared" si="31"/>
        <v>221.557</v>
      </c>
      <c r="G61" s="231">
        <f t="shared" si="32"/>
        <v>0.004863544086837257</v>
      </c>
      <c r="H61" s="232">
        <v>172.03300000000002</v>
      </c>
      <c r="I61" s="229">
        <v>152.934</v>
      </c>
      <c r="J61" s="228">
        <v>0</v>
      </c>
      <c r="K61" s="229">
        <v>0</v>
      </c>
      <c r="L61" s="228">
        <f t="shared" si="33"/>
        <v>324.967</v>
      </c>
      <c r="M61" s="394">
        <f t="shared" si="34"/>
        <v>-0.31821692664178214</v>
      </c>
      <c r="N61" s="399">
        <v>1438.452</v>
      </c>
      <c r="O61" s="229">
        <v>881.1019999999999</v>
      </c>
      <c r="P61" s="228">
        <v>2.809</v>
      </c>
      <c r="Q61" s="229">
        <v>0.589</v>
      </c>
      <c r="R61" s="228">
        <f t="shared" si="35"/>
        <v>2322.952</v>
      </c>
      <c r="S61" s="414">
        <f t="shared" si="36"/>
        <v>0.0056048436501020945</v>
      </c>
      <c r="T61" s="232">
        <v>1647.4370000000001</v>
      </c>
      <c r="U61" s="229">
        <v>1102.0069999999996</v>
      </c>
      <c r="V61" s="228">
        <v>0.653</v>
      </c>
      <c r="W61" s="229">
        <v>0</v>
      </c>
      <c r="X61" s="228">
        <f t="shared" si="37"/>
        <v>2750.0969999999993</v>
      </c>
      <c r="Y61" s="227">
        <f t="shared" si="38"/>
        <v>-0.15531997598630132</v>
      </c>
    </row>
    <row r="62" spans="1:25" s="219" customFormat="1" ht="19.5" customHeight="1">
      <c r="A62" s="234" t="s">
        <v>170</v>
      </c>
      <c r="B62" s="232">
        <v>104.305</v>
      </c>
      <c r="C62" s="229">
        <v>51.533</v>
      </c>
      <c r="D62" s="228">
        <v>0</v>
      </c>
      <c r="E62" s="229">
        <v>0</v>
      </c>
      <c r="F62" s="228">
        <f t="shared" si="31"/>
        <v>155.83800000000002</v>
      </c>
      <c r="G62" s="231">
        <f t="shared" si="32"/>
        <v>0.003420902898146051</v>
      </c>
      <c r="H62" s="232">
        <v>105.257</v>
      </c>
      <c r="I62" s="229">
        <v>137.79500000000002</v>
      </c>
      <c r="J62" s="228"/>
      <c r="K62" s="229"/>
      <c r="L62" s="228">
        <f t="shared" si="33"/>
        <v>243.05200000000002</v>
      </c>
      <c r="M62" s="394">
        <f t="shared" si="34"/>
        <v>-0.35882856343498504</v>
      </c>
      <c r="N62" s="399">
        <v>2121.572</v>
      </c>
      <c r="O62" s="229">
        <v>1936.6499999999999</v>
      </c>
      <c r="P62" s="228"/>
      <c r="Q62" s="229"/>
      <c r="R62" s="228">
        <f t="shared" si="35"/>
        <v>4058.2219999999998</v>
      </c>
      <c r="S62" s="414">
        <f t="shared" si="36"/>
        <v>0.009791721829553353</v>
      </c>
      <c r="T62" s="232">
        <v>1154.7350000000001</v>
      </c>
      <c r="U62" s="229">
        <v>1320.898</v>
      </c>
      <c r="V62" s="228"/>
      <c r="W62" s="229"/>
      <c r="X62" s="228">
        <f t="shared" si="37"/>
        <v>2475.633</v>
      </c>
      <c r="Y62" s="227">
        <f t="shared" si="38"/>
        <v>0.6392664017647205</v>
      </c>
    </row>
    <row r="63" spans="1:25" s="219" customFormat="1" ht="19.5" customHeight="1">
      <c r="A63" s="234" t="s">
        <v>193</v>
      </c>
      <c r="B63" s="232">
        <v>70.229</v>
      </c>
      <c r="C63" s="229">
        <v>41.056</v>
      </c>
      <c r="D63" s="228">
        <v>1.818</v>
      </c>
      <c r="E63" s="229">
        <v>1.703</v>
      </c>
      <c r="F63" s="228">
        <f t="shared" si="31"/>
        <v>114.806</v>
      </c>
      <c r="G63" s="231">
        <f t="shared" si="32"/>
        <v>0.0025201823568356593</v>
      </c>
      <c r="H63" s="232">
        <v>44.44499999999999</v>
      </c>
      <c r="I63" s="229">
        <v>43.501</v>
      </c>
      <c r="J63" s="228">
        <v>4.182</v>
      </c>
      <c r="K63" s="229">
        <v>1.763</v>
      </c>
      <c r="L63" s="228">
        <f t="shared" si="33"/>
        <v>93.891</v>
      </c>
      <c r="M63" s="394">
        <f t="shared" si="34"/>
        <v>0.22275830484284964</v>
      </c>
      <c r="N63" s="399">
        <v>440.96700000000004</v>
      </c>
      <c r="O63" s="229">
        <v>256.81</v>
      </c>
      <c r="P63" s="228">
        <v>11.903</v>
      </c>
      <c r="Q63" s="229">
        <v>11.954</v>
      </c>
      <c r="R63" s="228">
        <f t="shared" si="35"/>
        <v>721.634</v>
      </c>
      <c r="S63" s="414">
        <f t="shared" si="36"/>
        <v>0.0017411663015842664</v>
      </c>
      <c r="T63" s="232">
        <v>526.261</v>
      </c>
      <c r="U63" s="229">
        <v>292.537</v>
      </c>
      <c r="V63" s="228">
        <v>6.272</v>
      </c>
      <c r="W63" s="229">
        <v>6.031</v>
      </c>
      <c r="X63" s="228">
        <f t="shared" si="37"/>
        <v>831.101</v>
      </c>
      <c r="Y63" s="227">
        <f t="shared" si="38"/>
        <v>-0.1317132334096578</v>
      </c>
    </row>
    <row r="64" spans="1:25" s="219" customFormat="1" ht="19.5" customHeight="1">
      <c r="A64" s="234" t="s">
        <v>183</v>
      </c>
      <c r="B64" s="232">
        <v>86.91399999999999</v>
      </c>
      <c r="C64" s="229">
        <v>26.906</v>
      </c>
      <c r="D64" s="228">
        <v>0</v>
      </c>
      <c r="E64" s="229">
        <v>0</v>
      </c>
      <c r="F64" s="228">
        <f t="shared" si="31"/>
        <v>113.82</v>
      </c>
      <c r="G64" s="231">
        <f t="shared" si="32"/>
        <v>0.0024985380193982432</v>
      </c>
      <c r="H64" s="232">
        <v>7.596</v>
      </c>
      <c r="I64" s="229">
        <v>0.192</v>
      </c>
      <c r="J64" s="228"/>
      <c r="K64" s="229"/>
      <c r="L64" s="228">
        <f t="shared" si="33"/>
        <v>7.788</v>
      </c>
      <c r="M64" s="394">
        <f t="shared" si="34"/>
        <v>13.614791987673343</v>
      </c>
      <c r="N64" s="399">
        <v>590.9929999999999</v>
      </c>
      <c r="O64" s="229">
        <v>168.32199999999997</v>
      </c>
      <c r="P64" s="228"/>
      <c r="Q64" s="229"/>
      <c r="R64" s="228">
        <f t="shared" si="35"/>
        <v>759.3149999999999</v>
      </c>
      <c r="S64" s="414">
        <f t="shared" si="36"/>
        <v>0.0018320834249598232</v>
      </c>
      <c r="T64" s="232">
        <v>363.277</v>
      </c>
      <c r="U64" s="229">
        <v>375.17900000000003</v>
      </c>
      <c r="V64" s="228"/>
      <c r="W64" s="229"/>
      <c r="X64" s="228">
        <f t="shared" si="37"/>
        <v>738.456</v>
      </c>
      <c r="Y64" s="227">
        <f t="shared" si="38"/>
        <v>0.02824677435080747</v>
      </c>
    </row>
    <row r="65" spans="1:25" s="219" customFormat="1" ht="19.5" customHeight="1">
      <c r="A65" s="234" t="s">
        <v>187</v>
      </c>
      <c r="B65" s="232">
        <v>75.181</v>
      </c>
      <c r="C65" s="229">
        <v>31.13</v>
      </c>
      <c r="D65" s="228">
        <v>0</v>
      </c>
      <c r="E65" s="229">
        <v>0</v>
      </c>
      <c r="F65" s="228">
        <f t="shared" si="31"/>
        <v>106.31099999999999</v>
      </c>
      <c r="G65" s="231">
        <f t="shared" si="32"/>
        <v>0.002333702999299303</v>
      </c>
      <c r="H65" s="232">
        <v>7.088000000000001</v>
      </c>
      <c r="I65" s="229">
        <v>6.314</v>
      </c>
      <c r="J65" s="228"/>
      <c r="K65" s="229"/>
      <c r="L65" s="228">
        <f t="shared" si="33"/>
        <v>13.402000000000001</v>
      </c>
      <c r="M65" s="394">
        <f t="shared" si="34"/>
        <v>6.9324727652589155</v>
      </c>
      <c r="N65" s="399">
        <v>583.0050000000002</v>
      </c>
      <c r="O65" s="229">
        <v>406.18100000000004</v>
      </c>
      <c r="P65" s="228">
        <v>0.426</v>
      </c>
      <c r="Q65" s="229">
        <v>0.42300000000000004</v>
      </c>
      <c r="R65" s="228">
        <f t="shared" si="35"/>
        <v>990.0350000000003</v>
      </c>
      <c r="S65" s="414">
        <f t="shared" si="36"/>
        <v>0.002388767130413727</v>
      </c>
      <c r="T65" s="232">
        <v>110.44300000000001</v>
      </c>
      <c r="U65" s="229">
        <v>42.725</v>
      </c>
      <c r="V65" s="228"/>
      <c r="W65" s="229"/>
      <c r="X65" s="228">
        <f t="shared" si="37"/>
        <v>153.168</v>
      </c>
      <c r="Y65" s="227" t="str">
        <f t="shared" si="38"/>
        <v>  *  </v>
      </c>
    </row>
    <row r="66" spans="1:25" s="219" customFormat="1" ht="19.5" customHeight="1" thickBot="1">
      <c r="A66" s="234" t="s">
        <v>167</v>
      </c>
      <c r="B66" s="232">
        <v>28.51</v>
      </c>
      <c r="C66" s="229">
        <v>10.829</v>
      </c>
      <c r="D66" s="228">
        <v>36.336</v>
      </c>
      <c r="E66" s="229">
        <v>0.24</v>
      </c>
      <c r="F66" s="228">
        <f t="shared" si="31"/>
        <v>75.91499999999999</v>
      </c>
      <c r="G66" s="231">
        <f t="shared" si="32"/>
        <v>0.0016664603210562083</v>
      </c>
      <c r="H66" s="232">
        <v>36.057</v>
      </c>
      <c r="I66" s="229">
        <v>10.022</v>
      </c>
      <c r="J66" s="228">
        <v>0.44599999999999995</v>
      </c>
      <c r="K66" s="229">
        <v>0.245</v>
      </c>
      <c r="L66" s="228">
        <f t="shared" si="33"/>
        <v>46.769999999999996</v>
      </c>
      <c r="M66" s="394">
        <f t="shared" si="34"/>
        <v>0.623155869146889</v>
      </c>
      <c r="N66" s="399">
        <v>386.22700000000003</v>
      </c>
      <c r="O66" s="229">
        <v>969.1499999999999</v>
      </c>
      <c r="P66" s="228">
        <v>107.698</v>
      </c>
      <c r="Q66" s="229">
        <v>273.77000000000004</v>
      </c>
      <c r="R66" s="228">
        <f t="shared" si="35"/>
        <v>1736.845</v>
      </c>
      <c r="S66" s="414">
        <f t="shared" si="36"/>
        <v>0.004190678356445407</v>
      </c>
      <c r="T66" s="232">
        <v>444.23500000000007</v>
      </c>
      <c r="U66" s="229">
        <v>450.08299999999997</v>
      </c>
      <c r="V66" s="228">
        <v>4.488</v>
      </c>
      <c r="W66" s="229">
        <v>163.09799999999998</v>
      </c>
      <c r="X66" s="228">
        <f t="shared" si="37"/>
        <v>1061.904</v>
      </c>
      <c r="Y66" s="227">
        <f t="shared" si="38"/>
        <v>0.6355951197095029</v>
      </c>
    </row>
    <row r="67" spans="1:25" s="235" customFormat="1" ht="19.5" customHeight="1">
      <c r="A67" s="242" t="s">
        <v>56</v>
      </c>
      <c r="B67" s="239">
        <f>SUM(B68:B70)</f>
        <v>681.436</v>
      </c>
      <c r="C67" s="238">
        <f>SUM(C68:C70)</f>
        <v>245.83100000000002</v>
      </c>
      <c r="D67" s="237">
        <f>SUM(D68:D70)</f>
        <v>0</v>
      </c>
      <c r="E67" s="238">
        <f>SUM(E68:E70)</f>
        <v>0</v>
      </c>
      <c r="F67" s="237">
        <f t="shared" si="24"/>
        <v>927.267</v>
      </c>
      <c r="G67" s="240">
        <f t="shared" si="25"/>
        <v>0.02035505055028423</v>
      </c>
      <c r="H67" s="239">
        <f>SUM(H68:H70)</f>
        <v>331.765</v>
      </c>
      <c r="I67" s="238">
        <f>SUM(I68:I70)</f>
        <v>212.81399999999996</v>
      </c>
      <c r="J67" s="237">
        <f>SUM(J68:J70)</f>
        <v>0</v>
      </c>
      <c r="K67" s="238">
        <f>SUM(K68:K70)</f>
        <v>0</v>
      </c>
      <c r="L67" s="237">
        <f t="shared" si="26"/>
        <v>544.579</v>
      </c>
      <c r="M67" s="393">
        <f>IF(ISERROR(F67/L67-1),"         /0",(F67/L67-1))</f>
        <v>0.7027226536462114</v>
      </c>
      <c r="N67" s="398">
        <f>SUM(N68:N70)</f>
        <v>4867.407000000001</v>
      </c>
      <c r="O67" s="238">
        <f>SUM(O68:O70)</f>
        <v>1715.2269999999996</v>
      </c>
      <c r="P67" s="237">
        <f>SUM(P68:P70)</f>
        <v>0.43</v>
      </c>
      <c r="Q67" s="238">
        <f>SUM(Q68:Q70)</f>
        <v>8.144</v>
      </c>
      <c r="R67" s="237">
        <f t="shared" si="27"/>
        <v>6591.208000000001</v>
      </c>
      <c r="S67" s="413">
        <f t="shared" si="28"/>
        <v>0.01590333778110875</v>
      </c>
      <c r="T67" s="239">
        <f>SUM(T68:T70)</f>
        <v>4164.315</v>
      </c>
      <c r="U67" s="238">
        <f>SUM(U68:U70)</f>
        <v>1783.135</v>
      </c>
      <c r="V67" s="237">
        <f>SUM(V68:V70)</f>
        <v>272.371</v>
      </c>
      <c r="W67" s="238">
        <f>SUM(W68:W70)</f>
        <v>18.938</v>
      </c>
      <c r="X67" s="237">
        <f t="shared" si="29"/>
        <v>6238.759</v>
      </c>
      <c r="Y67" s="236">
        <f t="shared" si="30"/>
        <v>0.056493446853773444</v>
      </c>
    </row>
    <row r="68" spans="1:25" ht="19.5" customHeight="1">
      <c r="A68" s="234" t="s">
        <v>169</v>
      </c>
      <c r="B68" s="232">
        <v>383.42600000000004</v>
      </c>
      <c r="C68" s="229">
        <v>162.02700000000002</v>
      </c>
      <c r="D68" s="228">
        <v>0</v>
      </c>
      <c r="E68" s="229">
        <v>0</v>
      </c>
      <c r="F68" s="228">
        <f t="shared" si="24"/>
        <v>545.4530000000001</v>
      </c>
      <c r="G68" s="231">
        <f t="shared" si="25"/>
        <v>0.011973599176724919</v>
      </c>
      <c r="H68" s="232">
        <v>139.215</v>
      </c>
      <c r="I68" s="229">
        <v>186.69099999999997</v>
      </c>
      <c r="J68" s="228"/>
      <c r="K68" s="229"/>
      <c r="L68" s="228">
        <f t="shared" si="26"/>
        <v>325.90599999999995</v>
      </c>
      <c r="M68" s="394">
        <f>IF(ISERROR(F68/L68-1),"         /0",(F68/L68-1))</f>
        <v>0.6736512982270968</v>
      </c>
      <c r="N68" s="399">
        <v>2599.1040000000007</v>
      </c>
      <c r="O68" s="229">
        <v>1173.4579999999996</v>
      </c>
      <c r="P68" s="228"/>
      <c r="Q68" s="229"/>
      <c r="R68" s="228">
        <f t="shared" si="27"/>
        <v>3772.5620000000004</v>
      </c>
      <c r="S68" s="414">
        <f t="shared" si="28"/>
        <v>0.009102478299300398</v>
      </c>
      <c r="T68" s="232">
        <v>2557.591</v>
      </c>
      <c r="U68" s="229">
        <v>1124.155</v>
      </c>
      <c r="V68" s="228"/>
      <c r="W68" s="229"/>
      <c r="X68" s="228">
        <f t="shared" si="29"/>
        <v>3681.746</v>
      </c>
      <c r="Y68" s="227">
        <f t="shared" si="30"/>
        <v>0.024666557660414368</v>
      </c>
    </row>
    <row r="69" spans="1:25" ht="19.5" customHeight="1">
      <c r="A69" s="234" t="s">
        <v>170</v>
      </c>
      <c r="B69" s="232">
        <v>227.784</v>
      </c>
      <c r="C69" s="229">
        <v>73.101</v>
      </c>
      <c r="D69" s="228">
        <v>0</v>
      </c>
      <c r="E69" s="229">
        <v>0</v>
      </c>
      <c r="F69" s="228">
        <f>SUM(B69:E69)</f>
        <v>300.885</v>
      </c>
      <c r="G69" s="231">
        <f>F69/$F$9</f>
        <v>0.006604925425818314</v>
      </c>
      <c r="H69" s="232">
        <v>153.41899999999998</v>
      </c>
      <c r="I69" s="229">
        <v>18.373</v>
      </c>
      <c r="J69" s="228"/>
      <c r="K69" s="229"/>
      <c r="L69" s="228">
        <f>SUM(H69:K69)</f>
        <v>171.79199999999997</v>
      </c>
      <c r="M69" s="394">
        <f>IF(ISERROR(F69/L69-1),"         /0",(F69/L69-1))</f>
        <v>0.751449427214306</v>
      </c>
      <c r="N69" s="399">
        <v>1562.354</v>
      </c>
      <c r="O69" s="229">
        <v>350.85</v>
      </c>
      <c r="P69" s="228"/>
      <c r="Q69" s="229"/>
      <c r="R69" s="228">
        <f>SUM(N69:Q69)</f>
        <v>1913.2040000000002</v>
      </c>
      <c r="S69" s="414">
        <f>R69/$R$9</f>
        <v>0.004616199254547631</v>
      </c>
      <c r="T69" s="232">
        <v>921.376</v>
      </c>
      <c r="U69" s="229">
        <v>484.038</v>
      </c>
      <c r="V69" s="228"/>
      <c r="W69" s="229"/>
      <c r="X69" s="228">
        <f>SUM(T69:W69)</f>
        <v>1405.414</v>
      </c>
      <c r="Y69" s="227">
        <f>IF(ISERROR(R69/X69-1),"         /0",IF(R69/X69&gt;5,"  *  ",(R69/X69-1)))</f>
        <v>0.361309905835576</v>
      </c>
    </row>
    <row r="70" spans="1:25" ht="19.5" customHeight="1" thickBot="1">
      <c r="A70" s="234" t="s">
        <v>167</v>
      </c>
      <c r="B70" s="232">
        <v>70.226</v>
      </c>
      <c r="C70" s="229">
        <v>10.703</v>
      </c>
      <c r="D70" s="228">
        <v>0</v>
      </c>
      <c r="E70" s="229">
        <v>0</v>
      </c>
      <c r="F70" s="228">
        <f>SUM(B70:E70)</f>
        <v>80.929</v>
      </c>
      <c r="G70" s="231">
        <f>F70/$F$9</f>
        <v>0.0017765259477409985</v>
      </c>
      <c r="H70" s="232">
        <v>39.131</v>
      </c>
      <c r="I70" s="229">
        <v>7.75</v>
      </c>
      <c r="J70" s="228">
        <v>0</v>
      </c>
      <c r="K70" s="229">
        <v>0</v>
      </c>
      <c r="L70" s="228">
        <f>SUM(H70:K70)</f>
        <v>46.881</v>
      </c>
      <c r="M70" s="394">
        <f>IF(ISERROR(F70/L70-1),"         /0",(F70/L70-1))</f>
        <v>0.7262643714937822</v>
      </c>
      <c r="N70" s="399">
        <v>705.9490000000001</v>
      </c>
      <c r="O70" s="229">
        <v>190.919</v>
      </c>
      <c r="P70" s="228">
        <v>0.43</v>
      </c>
      <c r="Q70" s="229">
        <v>8.144</v>
      </c>
      <c r="R70" s="228">
        <f>SUM(N70:Q70)</f>
        <v>905.442</v>
      </c>
      <c r="S70" s="414">
        <f>R70/$R$9</f>
        <v>0.0021846602272607182</v>
      </c>
      <c r="T70" s="232">
        <v>685.348</v>
      </c>
      <c r="U70" s="229">
        <v>174.942</v>
      </c>
      <c r="V70" s="228">
        <v>272.371</v>
      </c>
      <c r="W70" s="229">
        <v>18.938</v>
      </c>
      <c r="X70" s="228">
        <f>SUM(T70:W70)</f>
        <v>1151.5990000000002</v>
      </c>
      <c r="Y70" s="227">
        <f>IF(ISERROR(R70/X70-1),"         /0",IF(R70/X70&gt;5,"  *  ",(R70/X70-1)))</f>
        <v>-0.21375235650604085</v>
      </c>
    </row>
    <row r="71" spans="1:25" s="329" customFormat="1" ht="19.5" customHeight="1" thickBot="1">
      <c r="A71" s="335" t="s">
        <v>55</v>
      </c>
      <c r="B71" s="333">
        <v>93.70600000000002</v>
      </c>
      <c r="C71" s="332">
        <v>0</v>
      </c>
      <c r="D71" s="331">
        <v>0</v>
      </c>
      <c r="E71" s="332">
        <v>0</v>
      </c>
      <c r="F71" s="331">
        <f>SUM(B71:E71)</f>
        <v>93.70600000000002</v>
      </c>
      <c r="G71" s="334">
        <f>F71/$F$9</f>
        <v>0.002057002316339236</v>
      </c>
      <c r="H71" s="333">
        <v>93.06</v>
      </c>
      <c r="I71" s="332">
        <v>0</v>
      </c>
      <c r="J71" s="331"/>
      <c r="K71" s="332">
        <v>0.091</v>
      </c>
      <c r="L71" s="331">
        <f t="shared" si="26"/>
        <v>93.151</v>
      </c>
      <c r="M71" s="396">
        <f>IF(ISERROR(F71/L71-1),"         /0",(F71/L71-1))</f>
        <v>0.005958068083005141</v>
      </c>
      <c r="N71" s="401">
        <v>703.5879999999999</v>
      </c>
      <c r="O71" s="332">
        <v>26.658</v>
      </c>
      <c r="P71" s="331">
        <v>0.15</v>
      </c>
      <c r="Q71" s="332">
        <v>0</v>
      </c>
      <c r="R71" s="331">
        <f>SUM(N71:Q71)</f>
        <v>730.3959999999998</v>
      </c>
      <c r="S71" s="416">
        <f>R71/$R$9</f>
        <v>0.0017623073497256801</v>
      </c>
      <c r="T71" s="333">
        <v>680.7920000000001</v>
      </c>
      <c r="U71" s="332">
        <v>0.972</v>
      </c>
      <c r="V71" s="331">
        <v>1.9969999999999999</v>
      </c>
      <c r="W71" s="332">
        <v>4.069</v>
      </c>
      <c r="X71" s="331">
        <f>SUM(T71:W71)</f>
        <v>687.83</v>
      </c>
      <c r="Y71" s="330">
        <f>IF(ISERROR(R71/X71-1),"         /0",IF(R71/X71&gt;5,"  *  ",(R71/X71-1)))</f>
        <v>0.0618844772690923</v>
      </c>
    </row>
    <row r="72" ht="15" thickTop="1">
      <c r="A72" s="120" t="s">
        <v>42</v>
      </c>
    </row>
    <row r="73" ht="15">
      <c r="A73" s="120" t="s">
        <v>54</v>
      </c>
    </row>
    <row r="74" ht="15">
      <c r="A74" s="12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2:Y65536 M72:M65536 Y3 M3">
    <cfRule type="cellIs" priority="4" dxfId="95" operator="lessThan" stopIfTrue="1">
      <formula>0</formula>
    </cfRule>
  </conditionalFormatting>
  <conditionalFormatting sqref="Y9:Y71 M9:M71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75" zoomScaleNormal="75" zoomScalePageLayoutView="0" workbookViewId="0" topLeftCell="A1">
      <selection activeCell="L20" sqref="L20"/>
    </sheetView>
  </sheetViews>
  <sheetFormatPr defaultColWidth="8.00390625" defaultRowHeight="15"/>
  <cols>
    <col min="1" max="1" width="25.421875" style="127" customWidth="1"/>
    <col min="2" max="2" width="39.421875" style="127" customWidth="1"/>
    <col min="3" max="3" width="12.421875" style="127" customWidth="1"/>
    <col min="4" max="4" width="12.421875" style="127" bestFit="1" customWidth="1"/>
    <col min="5" max="5" width="9.140625" style="127" bestFit="1" customWidth="1"/>
    <col min="6" max="6" width="11.421875" style="127" bestFit="1" customWidth="1"/>
    <col min="7" max="7" width="11.7109375" style="127" customWidth="1"/>
    <col min="8" max="8" width="10.421875" style="127" customWidth="1"/>
    <col min="9" max="10" width="12.7109375" style="127" bestFit="1" customWidth="1"/>
    <col min="11" max="11" width="9.7109375" style="127" bestFit="1" customWidth="1"/>
    <col min="12" max="12" width="10.57421875" style="127" bestFit="1" customWidth="1"/>
    <col min="13" max="13" width="12.7109375" style="127" bestFit="1" customWidth="1"/>
    <col min="14" max="14" width="9.421875" style="127" customWidth="1"/>
    <col min="15" max="16" width="13.00390625" style="127" bestFit="1" customWidth="1"/>
    <col min="17" max="18" width="10.57421875" style="127" bestFit="1" customWidth="1"/>
    <col min="19" max="19" width="13.00390625" style="127" bestFit="1" customWidth="1"/>
    <col min="20" max="20" width="10.57421875" style="127" customWidth="1"/>
    <col min="21" max="22" width="13.140625" style="127" bestFit="1" customWidth="1"/>
    <col min="23" max="23" width="10.28125" style="127" customWidth="1"/>
    <col min="24" max="24" width="10.8515625" style="127" bestFit="1" customWidth="1"/>
    <col min="25" max="25" width="13.00390625" style="127" bestFit="1" customWidth="1"/>
    <col min="26" max="26" width="9.8515625" style="127" bestFit="1" customWidth="1"/>
    <col min="27" max="16384" width="8.00390625" style="127" customWidth="1"/>
  </cols>
  <sheetData>
    <row r="1" spans="25:26" ht="21.75" thickBot="1">
      <c r="Y1" s="655" t="s">
        <v>28</v>
      </c>
      <c r="Z1" s="656"/>
    </row>
    <row r="2" ht="9.75" customHeight="1" thickBot="1"/>
    <row r="3" spans="1:26" ht="24" customHeight="1" thickTop="1">
      <c r="A3" s="568" t="s">
        <v>119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70"/>
    </row>
    <row r="4" spans="1:26" ht="21" customHeight="1" thickBot="1">
      <c r="A4" s="582" t="s">
        <v>44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4"/>
    </row>
    <row r="5" spans="1:26" s="173" customFormat="1" ht="19.5" customHeight="1" thickBot="1" thickTop="1">
      <c r="A5" s="571" t="s">
        <v>120</v>
      </c>
      <c r="B5" s="571" t="s">
        <v>121</v>
      </c>
      <c r="C5" s="586" t="s">
        <v>36</v>
      </c>
      <c r="D5" s="587"/>
      <c r="E5" s="587"/>
      <c r="F5" s="587"/>
      <c r="G5" s="587"/>
      <c r="H5" s="587"/>
      <c r="I5" s="587"/>
      <c r="J5" s="587"/>
      <c r="K5" s="588"/>
      <c r="L5" s="588"/>
      <c r="M5" s="588"/>
      <c r="N5" s="589"/>
      <c r="O5" s="590" t="s">
        <v>35</v>
      </c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9"/>
    </row>
    <row r="6" spans="1:26" s="172" customFormat="1" ht="26.25" customHeight="1" thickBot="1">
      <c r="A6" s="572"/>
      <c r="B6" s="572"/>
      <c r="C6" s="657" t="s">
        <v>152</v>
      </c>
      <c r="D6" s="658"/>
      <c r="E6" s="658"/>
      <c r="F6" s="658"/>
      <c r="G6" s="659"/>
      <c r="H6" s="575" t="s">
        <v>34</v>
      </c>
      <c r="I6" s="657" t="s">
        <v>153</v>
      </c>
      <c r="J6" s="658"/>
      <c r="K6" s="658"/>
      <c r="L6" s="658"/>
      <c r="M6" s="659"/>
      <c r="N6" s="575" t="s">
        <v>33</v>
      </c>
      <c r="O6" s="660" t="s">
        <v>154</v>
      </c>
      <c r="P6" s="658"/>
      <c r="Q6" s="658"/>
      <c r="R6" s="658"/>
      <c r="S6" s="659"/>
      <c r="T6" s="575" t="s">
        <v>34</v>
      </c>
      <c r="U6" s="660" t="s">
        <v>155</v>
      </c>
      <c r="V6" s="658"/>
      <c r="W6" s="658"/>
      <c r="X6" s="658"/>
      <c r="Y6" s="659"/>
      <c r="Z6" s="575" t="s">
        <v>33</v>
      </c>
    </row>
    <row r="7" spans="1:26" s="167" customFormat="1" ht="26.25" customHeight="1">
      <c r="A7" s="573"/>
      <c r="B7" s="573"/>
      <c r="C7" s="558" t="s">
        <v>22</v>
      </c>
      <c r="D7" s="559"/>
      <c r="E7" s="560" t="s">
        <v>21</v>
      </c>
      <c r="F7" s="561"/>
      <c r="G7" s="562" t="s">
        <v>17</v>
      </c>
      <c r="H7" s="576"/>
      <c r="I7" s="558" t="s">
        <v>22</v>
      </c>
      <c r="J7" s="559"/>
      <c r="K7" s="560" t="s">
        <v>21</v>
      </c>
      <c r="L7" s="561"/>
      <c r="M7" s="562" t="s">
        <v>17</v>
      </c>
      <c r="N7" s="576"/>
      <c r="O7" s="559" t="s">
        <v>22</v>
      </c>
      <c r="P7" s="559"/>
      <c r="Q7" s="564" t="s">
        <v>21</v>
      </c>
      <c r="R7" s="559"/>
      <c r="S7" s="562" t="s">
        <v>17</v>
      </c>
      <c r="T7" s="576"/>
      <c r="U7" s="565"/>
      <c r="V7" s="561"/>
      <c r="W7" s="560" t="s">
        <v>21</v>
      </c>
      <c r="X7" s="581"/>
      <c r="Y7" s="562" t="s">
        <v>17</v>
      </c>
      <c r="Z7" s="576"/>
    </row>
    <row r="8" spans="1:26" s="167" customFormat="1" ht="31.5" thickBot="1">
      <c r="A8" s="574"/>
      <c r="B8" s="574"/>
      <c r="C8" s="170" t="s">
        <v>19</v>
      </c>
      <c r="D8" s="168" t="s">
        <v>18</v>
      </c>
      <c r="E8" s="169" t="s">
        <v>19</v>
      </c>
      <c r="F8" s="168" t="s">
        <v>18</v>
      </c>
      <c r="G8" s="563"/>
      <c r="H8" s="577"/>
      <c r="I8" s="170" t="s">
        <v>19</v>
      </c>
      <c r="J8" s="168" t="s">
        <v>18</v>
      </c>
      <c r="K8" s="169" t="s">
        <v>19</v>
      </c>
      <c r="L8" s="168" t="s">
        <v>18</v>
      </c>
      <c r="M8" s="563"/>
      <c r="N8" s="577"/>
      <c r="O8" s="171" t="s">
        <v>19</v>
      </c>
      <c r="P8" s="168" t="s">
        <v>18</v>
      </c>
      <c r="Q8" s="169" t="s">
        <v>19</v>
      </c>
      <c r="R8" s="168" t="s">
        <v>18</v>
      </c>
      <c r="S8" s="563"/>
      <c r="T8" s="577"/>
      <c r="U8" s="170" t="s">
        <v>19</v>
      </c>
      <c r="V8" s="168" t="s">
        <v>18</v>
      </c>
      <c r="W8" s="169" t="s">
        <v>19</v>
      </c>
      <c r="X8" s="168" t="s">
        <v>18</v>
      </c>
      <c r="Y8" s="563"/>
      <c r="Z8" s="577"/>
    </row>
    <row r="9" spans="1:26" s="156" customFormat="1" ht="18" customHeight="1" thickBot="1" thickTop="1">
      <c r="A9" s="166" t="s">
        <v>24</v>
      </c>
      <c r="B9" s="371"/>
      <c r="C9" s="165">
        <f>SUM(C10:C61)</f>
        <v>1549788</v>
      </c>
      <c r="D9" s="159">
        <f>SUM(D10:D61)</f>
        <v>1549788</v>
      </c>
      <c r="E9" s="160">
        <f>SUM(E10:E61)</f>
        <v>65811</v>
      </c>
      <c r="F9" s="159">
        <f>SUM(F10:F61)</f>
        <v>65811</v>
      </c>
      <c r="G9" s="158">
        <f>SUM(C9:F9)</f>
        <v>3231198</v>
      </c>
      <c r="H9" s="162">
        <f aca="true" t="shared" si="0" ref="H9:H18">G9/$G$9</f>
        <v>1</v>
      </c>
      <c r="I9" s="161">
        <f>SUM(I10:I61)</f>
        <v>1389091</v>
      </c>
      <c r="J9" s="159">
        <f>SUM(J10:J61)</f>
        <v>1389091</v>
      </c>
      <c r="K9" s="160">
        <f>SUM(K10:K61)</f>
        <v>66605</v>
      </c>
      <c r="L9" s="159">
        <f>SUM(L10:L61)</f>
        <v>66605</v>
      </c>
      <c r="M9" s="158">
        <f aca="true" t="shared" si="1" ref="M9:M18">SUM(I9:L9)</f>
        <v>2911392</v>
      </c>
      <c r="N9" s="164">
        <f aca="true" t="shared" si="2" ref="N9:N18">IF(ISERROR(G9/M9-1),"         /0",(G9/M9-1))</f>
        <v>0.10984642397863298</v>
      </c>
      <c r="O9" s="163">
        <f>SUM(O10:O61)</f>
        <v>13978949</v>
      </c>
      <c r="P9" s="159">
        <f>SUM(P10:P61)</f>
        <v>13978949</v>
      </c>
      <c r="Q9" s="160">
        <f>SUM(Q10:Q61)</f>
        <v>598041</v>
      </c>
      <c r="R9" s="159">
        <f>SUM(R10:R61)</f>
        <v>598041</v>
      </c>
      <c r="S9" s="158">
        <f aca="true" t="shared" si="3" ref="S9:S18">SUM(O9:R9)</f>
        <v>29153980</v>
      </c>
      <c r="T9" s="162">
        <f aca="true" t="shared" si="4" ref="T9:T18">S9/$S$9</f>
        <v>1</v>
      </c>
      <c r="U9" s="161">
        <f>SUM(U10:U61)</f>
        <v>11571064</v>
      </c>
      <c r="V9" s="159">
        <f>SUM(V10:V61)</f>
        <v>11571064</v>
      </c>
      <c r="W9" s="160">
        <f>SUM(W10:W61)</f>
        <v>619915</v>
      </c>
      <c r="X9" s="159">
        <f>SUM(X10:X61)</f>
        <v>619915</v>
      </c>
      <c r="Y9" s="158">
        <f aca="true" t="shared" si="5" ref="Y9:Y18">SUM(U9:X9)</f>
        <v>24381958</v>
      </c>
      <c r="Z9" s="157">
        <f>IF(ISERROR(S9/Y9-1),"         /0",(S9/Y9-1))</f>
        <v>0.19571939218335133</v>
      </c>
    </row>
    <row r="10" spans="1:26" ht="21" customHeight="1" thickTop="1">
      <c r="A10" s="155" t="s">
        <v>358</v>
      </c>
      <c r="B10" s="372" t="s">
        <v>359</v>
      </c>
      <c r="C10" s="153">
        <v>562559</v>
      </c>
      <c r="D10" s="149">
        <v>575707</v>
      </c>
      <c r="E10" s="150">
        <v>16650</v>
      </c>
      <c r="F10" s="149">
        <v>16176</v>
      </c>
      <c r="G10" s="148">
        <f>SUM(C10:F10)</f>
        <v>1171092</v>
      </c>
      <c r="H10" s="152">
        <f t="shared" si="0"/>
        <v>0.3624327571383741</v>
      </c>
      <c r="I10" s="151">
        <v>505132</v>
      </c>
      <c r="J10" s="149">
        <v>512994</v>
      </c>
      <c r="K10" s="150">
        <v>16328</v>
      </c>
      <c r="L10" s="149">
        <v>14323</v>
      </c>
      <c r="M10" s="148">
        <f t="shared" si="1"/>
        <v>1048777</v>
      </c>
      <c r="N10" s="154">
        <f t="shared" si="2"/>
        <v>0.11662631808287172</v>
      </c>
      <c r="O10" s="153">
        <v>4977650</v>
      </c>
      <c r="P10" s="149">
        <v>5126635</v>
      </c>
      <c r="Q10" s="150">
        <v>141258</v>
      </c>
      <c r="R10" s="149">
        <v>143483</v>
      </c>
      <c r="S10" s="148">
        <f t="shared" si="3"/>
        <v>10389026</v>
      </c>
      <c r="T10" s="152">
        <f t="shared" si="4"/>
        <v>0.35635017928941437</v>
      </c>
      <c r="U10" s="151">
        <v>4286644</v>
      </c>
      <c r="V10" s="149">
        <v>4427433</v>
      </c>
      <c r="W10" s="150">
        <v>142611</v>
      </c>
      <c r="X10" s="149">
        <v>127605</v>
      </c>
      <c r="Y10" s="148">
        <f t="shared" si="5"/>
        <v>8984293</v>
      </c>
      <c r="Z10" s="147">
        <f aca="true" t="shared" si="6" ref="Z10:Z18">IF(ISERROR(S10/Y10-1),"         /0",IF(S10/Y10&gt;5,"  *  ",(S10/Y10-1)))</f>
        <v>0.1563543174738402</v>
      </c>
    </row>
    <row r="11" spans="1:26" ht="21" customHeight="1">
      <c r="A11" s="146" t="s">
        <v>360</v>
      </c>
      <c r="B11" s="373" t="s">
        <v>361</v>
      </c>
      <c r="C11" s="144">
        <v>202113</v>
      </c>
      <c r="D11" s="140">
        <v>198760</v>
      </c>
      <c r="E11" s="141">
        <v>2016</v>
      </c>
      <c r="F11" s="140">
        <v>1979</v>
      </c>
      <c r="G11" s="139">
        <f aca="true" t="shared" si="7" ref="G11:G61">SUM(C11:F11)</f>
        <v>404868</v>
      </c>
      <c r="H11" s="143">
        <f t="shared" si="0"/>
        <v>0.12529965665985185</v>
      </c>
      <c r="I11" s="142">
        <v>173276</v>
      </c>
      <c r="J11" s="140">
        <v>172534</v>
      </c>
      <c r="K11" s="141">
        <v>3192</v>
      </c>
      <c r="L11" s="140">
        <v>3034</v>
      </c>
      <c r="M11" s="139">
        <f t="shared" si="1"/>
        <v>352036</v>
      </c>
      <c r="N11" s="145">
        <f t="shared" si="2"/>
        <v>0.15007556045404447</v>
      </c>
      <c r="O11" s="144">
        <v>1857636</v>
      </c>
      <c r="P11" s="140">
        <v>1846437</v>
      </c>
      <c r="Q11" s="141">
        <v>22491</v>
      </c>
      <c r="R11" s="140">
        <v>22773</v>
      </c>
      <c r="S11" s="139">
        <f t="shared" si="3"/>
        <v>3749337</v>
      </c>
      <c r="T11" s="143">
        <f t="shared" si="4"/>
        <v>0.12860463648531006</v>
      </c>
      <c r="U11" s="142">
        <v>1254144</v>
      </c>
      <c r="V11" s="140">
        <v>1243911</v>
      </c>
      <c r="W11" s="141">
        <v>35919</v>
      </c>
      <c r="X11" s="140">
        <v>38223</v>
      </c>
      <c r="Y11" s="139">
        <f t="shared" si="5"/>
        <v>2572197</v>
      </c>
      <c r="Z11" s="138">
        <f t="shared" si="6"/>
        <v>0.4576399086073111</v>
      </c>
    </row>
    <row r="12" spans="1:26" ht="21" customHeight="1">
      <c r="A12" s="146" t="s">
        <v>362</v>
      </c>
      <c r="B12" s="373" t="s">
        <v>363</v>
      </c>
      <c r="C12" s="144">
        <v>142913</v>
      </c>
      <c r="D12" s="140">
        <v>141568</v>
      </c>
      <c r="E12" s="141">
        <v>2814</v>
      </c>
      <c r="F12" s="140">
        <v>2961</v>
      </c>
      <c r="G12" s="139">
        <f t="shared" si="7"/>
        <v>290256</v>
      </c>
      <c r="H12" s="143">
        <f t="shared" si="0"/>
        <v>0.08982922123621022</v>
      </c>
      <c r="I12" s="142">
        <v>120711</v>
      </c>
      <c r="J12" s="140">
        <v>120667</v>
      </c>
      <c r="K12" s="141">
        <v>2886</v>
      </c>
      <c r="L12" s="140">
        <v>3165</v>
      </c>
      <c r="M12" s="139">
        <f t="shared" si="1"/>
        <v>247429</v>
      </c>
      <c r="N12" s="145">
        <f t="shared" si="2"/>
        <v>0.1730880373763788</v>
      </c>
      <c r="O12" s="144">
        <v>1276494</v>
      </c>
      <c r="P12" s="140">
        <v>1250560</v>
      </c>
      <c r="Q12" s="141">
        <v>28548</v>
      </c>
      <c r="R12" s="140">
        <v>29727</v>
      </c>
      <c r="S12" s="139">
        <f t="shared" si="3"/>
        <v>2585329</v>
      </c>
      <c r="T12" s="143">
        <f t="shared" si="4"/>
        <v>0.08867842400934624</v>
      </c>
      <c r="U12" s="142">
        <v>997626</v>
      </c>
      <c r="V12" s="140">
        <v>975722</v>
      </c>
      <c r="W12" s="141">
        <v>29270</v>
      </c>
      <c r="X12" s="140">
        <v>29991</v>
      </c>
      <c r="Y12" s="139">
        <f t="shared" si="5"/>
        <v>2032609</v>
      </c>
      <c r="Z12" s="138">
        <f t="shared" si="6"/>
        <v>0.27192637639605066</v>
      </c>
    </row>
    <row r="13" spans="1:26" ht="21" customHeight="1">
      <c r="A13" s="146" t="s">
        <v>364</v>
      </c>
      <c r="B13" s="373" t="s">
        <v>365</v>
      </c>
      <c r="C13" s="144">
        <v>114593</v>
      </c>
      <c r="D13" s="140">
        <v>111652</v>
      </c>
      <c r="E13" s="141">
        <v>472</v>
      </c>
      <c r="F13" s="140">
        <v>609</v>
      </c>
      <c r="G13" s="139">
        <f t="shared" si="7"/>
        <v>227326</v>
      </c>
      <c r="H13" s="143">
        <f t="shared" si="0"/>
        <v>0.07035347261294418</v>
      </c>
      <c r="I13" s="142">
        <v>112076</v>
      </c>
      <c r="J13" s="140">
        <v>111018</v>
      </c>
      <c r="K13" s="141">
        <v>128</v>
      </c>
      <c r="L13" s="140">
        <v>456</v>
      </c>
      <c r="M13" s="139">
        <f t="shared" si="1"/>
        <v>223678</v>
      </c>
      <c r="N13" s="145">
        <f t="shared" si="2"/>
        <v>0.016309158701347526</v>
      </c>
      <c r="O13" s="144">
        <v>1097265</v>
      </c>
      <c r="P13" s="140">
        <v>1078919</v>
      </c>
      <c r="Q13" s="141">
        <v>5517</v>
      </c>
      <c r="R13" s="140">
        <v>5086</v>
      </c>
      <c r="S13" s="139">
        <f t="shared" si="3"/>
        <v>2186787</v>
      </c>
      <c r="T13" s="143">
        <f t="shared" si="4"/>
        <v>0.07500818070122844</v>
      </c>
      <c r="U13" s="142">
        <v>851819</v>
      </c>
      <c r="V13" s="140">
        <v>836971</v>
      </c>
      <c r="W13" s="141">
        <v>10027</v>
      </c>
      <c r="X13" s="140">
        <v>8673</v>
      </c>
      <c r="Y13" s="139">
        <f t="shared" si="5"/>
        <v>1707490</v>
      </c>
      <c r="Z13" s="138">
        <f t="shared" si="6"/>
        <v>0.28070266882968564</v>
      </c>
    </row>
    <row r="14" spans="1:26" ht="21" customHeight="1">
      <c r="A14" s="146" t="s">
        <v>366</v>
      </c>
      <c r="B14" s="373" t="s">
        <v>367</v>
      </c>
      <c r="C14" s="144">
        <v>79429</v>
      </c>
      <c r="D14" s="140">
        <v>78806</v>
      </c>
      <c r="E14" s="141">
        <v>3056</v>
      </c>
      <c r="F14" s="140">
        <v>3592</v>
      </c>
      <c r="G14" s="139">
        <f t="shared" si="7"/>
        <v>164883</v>
      </c>
      <c r="H14" s="143">
        <f t="shared" si="0"/>
        <v>0.051028442082472196</v>
      </c>
      <c r="I14" s="142">
        <v>74060</v>
      </c>
      <c r="J14" s="140">
        <v>72821</v>
      </c>
      <c r="K14" s="141">
        <v>1009</v>
      </c>
      <c r="L14" s="140">
        <v>1095</v>
      </c>
      <c r="M14" s="139">
        <f t="shared" si="1"/>
        <v>148985</v>
      </c>
      <c r="N14" s="145">
        <f t="shared" si="2"/>
        <v>0.1067087290666846</v>
      </c>
      <c r="O14" s="144">
        <v>700345</v>
      </c>
      <c r="P14" s="140">
        <v>685136</v>
      </c>
      <c r="Q14" s="141">
        <v>14286</v>
      </c>
      <c r="R14" s="140">
        <v>14717</v>
      </c>
      <c r="S14" s="139">
        <f t="shared" si="3"/>
        <v>1414484</v>
      </c>
      <c r="T14" s="143">
        <f t="shared" si="4"/>
        <v>0.04851769809816704</v>
      </c>
      <c r="U14" s="142">
        <v>608834</v>
      </c>
      <c r="V14" s="140">
        <v>592114</v>
      </c>
      <c r="W14" s="141">
        <v>8227</v>
      </c>
      <c r="X14" s="140">
        <v>8918</v>
      </c>
      <c r="Y14" s="139">
        <f t="shared" si="5"/>
        <v>1218093</v>
      </c>
      <c r="Z14" s="138">
        <f t="shared" si="6"/>
        <v>0.16122824776104938</v>
      </c>
    </row>
    <row r="15" spans="1:26" ht="21" customHeight="1">
      <c r="A15" s="146" t="s">
        <v>368</v>
      </c>
      <c r="B15" s="373" t="s">
        <v>369</v>
      </c>
      <c r="C15" s="144">
        <v>61175</v>
      </c>
      <c r="D15" s="140">
        <v>61097</v>
      </c>
      <c r="E15" s="141">
        <v>1825</v>
      </c>
      <c r="F15" s="140">
        <v>1850</v>
      </c>
      <c r="G15" s="139">
        <f t="shared" si="7"/>
        <v>125947</v>
      </c>
      <c r="H15" s="143">
        <f t="shared" si="0"/>
        <v>0.038978422244628774</v>
      </c>
      <c r="I15" s="142">
        <v>54748</v>
      </c>
      <c r="J15" s="140">
        <v>54250</v>
      </c>
      <c r="K15" s="141">
        <v>1812</v>
      </c>
      <c r="L15" s="140">
        <v>1633</v>
      </c>
      <c r="M15" s="139">
        <f t="shared" si="1"/>
        <v>112443</v>
      </c>
      <c r="N15" s="145">
        <f t="shared" si="2"/>
        <v>0.12009640440045177</v>
      </c>
      <c r="O15" s="144">
        <v>522194</v>
      </c>
      <c r="P15" s="140">
        <v>518692</v>
      </c>
      <c r="Q15" s="141">
        <v>14071</v>
      </c>
      <c r="R15" s="140">
        <v>14669</v>
      </c>
      <c r="S15" s="139">
        <f t="shared" si="3"/>
        <v>1069626</v>
      </c>
      <c r="T15" s="143">
        <f t="shared" si="4"/>
        <v>0.036688850030081654</v>
      </c>
      <c r="U15" s="142">
        <v>459523</v>
      </c>
      <c r="V15" s="140">
        <v>452724</v>
      </c>
      <c r="W15" s="141">
        <v>14170</v>
      </c>
      <c r="X15" s="140">
        <v>14341</v>
      </c>
      <c r="Y15" s="139">
        <f t="shared" si="5"/>
        <v>940758</v>
      </c>
      <c r="Z15" s="138">
        <f t="shared" si="6"/>
        <v>0.1369831561357968</v>
      </c>
    </row>
    <row r="16" spans="1:26" ht="21" customHeight="1">
      <c r="A16" s="146" t="s">
        <v>370</v>
      </c>
      <c r="B16" s="373" t="s">
        <v>371</v>
      </c>
      <c r="C16" s="144">
        <v>41084</v>
      </c>
      <c r="D16" s="140">
        <v>41264</v>
      </c>
      <c r="E16" s="141">
        <v>8871</v>
      </c>
      <c r="F16" s="140">
        <v>9332</v>
      </c>
      <c r="G16" s="139">
        <f t="shared" si="7"/>
        <v>100551</v>
      </c>
      <c r="H16" s="143">
        <f>G16/$G$9</f>
        <v>0.031118798662291818</v>
      </c>
      <c r="I16" s="142">
        <v>34836</v>
      </c>
      <c r="J16" s="140">
        <v>36015</v>
      </c>
      <c r="K16" s="141">
        <v>12584</v>
      </c>
      <c r="L16" s="140">
        <v>12981</v>
      </c>
      <c r="M16" s="139">
        <f>SUM(I16:L16)</f>
        <v>96416</v>
      </c>
      <c r="N16" s="145">
        <f>IF(ISERROR(G16/M16-1),"         /0",(G16/M16-1))</f>
        <v>0.04288707268503145</v>
      </c>
      <c r="O16" s="144">
        <v>381211</v>
      </c>
      <c r="P16" s="140">
        <v>378270</v>
      </c>
      <c r="Q16" s="141">
        <v>98164</v>
      </c>
      <c r="R16" s="140">
        <v>96797</v>
      </c>
      <c r="S16" s="139">
        <f>SUM(O16:R16)</f>
        <v>954442</v>
      </c>
      <c r="T16" s="143">
        <f>S16/$S$9</f>
        <v>0.03273796579403567</v>
      </c>
      <c r="U16" s="142">
        <v>303248</v>
      </c>
      <c r="V16" s="140">
        <v>302538</v>
      </c>
      <c r="W16" s="141">
        <v>121705</v>
      </c>
      <c r="X16" s="140">
        <v>119308</v>
      </c>
      <c r="Y16" s="139">
        <f>SUM(U16:X16)</f>
        <v>846799</v>
      </c>
      <c r="Z16" s="138">
        <f>IF(ISERROR(S16/Y16-1),"         /0",IF(S16/Y16&gt;5,"  *  ",(S16/Y16-1)))</f>
        <v>0.12711753320445585</v>
      </c>
    </row>
    <row r="17" spans="1:26" ht="21" customHeight="1">
      <c r="A17" s="146" t="s">
        <v>372</v>
      </c>
      <c r="B17" s="373" t="s">
        <v>373</v>
      </c>
      <c r="C17" s="144">
        <v>49823</v>
      </c>
      <c r="D17" s="140">
        <v>48687</v>
      </c>
      <c r="E17" s="141">
        <v>666</v>
      </c>
      <c r="F17" s="140">
        <v>387</v>
      </c>
      <c r="G17" s="139">
        <f t="shared" si="7"/>
        <v>99563</v>
      </c>
      <c r="H17" s="143">
        <f>G17/$G$9</f>
        <v>0.030813029718389277</v>
      </c>
      <c r="I17" s="142">
        <v>33845</v>
      </c>
      <c r="J17" s="140">
        <v>32852</v>
      </c>
      <c r="K17" s="141">
        <v>1359</v>
      </c>
      <c r="L17" s="140">
        <v>1428</v>
      </c>
      <c r="M17" s="139">
        <f>SUM(I17:L17)</f>
        <v>69484</v>
      </c>
      <c r="N17" s="145">
        <f>IF(ISERROR(G17/M17-1),"         /0",(G17/M17-1))</f>
        <v>0.43289102527200507</v>
      </c>
      <c r="O17" s="144">
        <v>472268</v>
      </c>
      <c r="P17" s="140">
        <v>461311</v>
      </c>
      <c r="Q17" s="141">
        <v>2278</v>
      </c>
      <c r="R17" s="140">
        <v>1760</v>
      </c>
      <c r="S17" s="139">
        <f>SUM(O17:R17)</f>
        <v>937617</v>
      </c>
      <c r="T17" s="143">
        <f>S17/$S$9</f>
        <v>0.03216085762561407</v>
      </c>
      <c r="U17" s="142">
        <v>358784</v>
      </c>
      <c r="V17" s="140">
        <v>348389</v>
      </c>
      <c r="W17" s="141">
        <v>4010</v>
      </c>
      <c r="X17" s="140">
        <v>3691</v>
      </c>
      <c r="Y17" s="139">
        <f>SUM(U17:X17)</f>
        <v>714874</v>
      </c>
      <c r="Z17" s="138">
        <f>IF(ISERROR(S17/Y17-1),"         /0",IF(S17/Y17&gt;5,"  *  ",(S17/Y17-1)))</f>
        <v>0.31158357976370654</v>
      </c>
    </row>
    <row r="18" spans="1:26" ht="21" customHeight="1">
      <c r="A18" s="146" t="s">
        <v>374</v>
      </c>
      <c r="B18" s="373" t="s">
        <v>375</v>
      </c>
      <c r="C18" s="144">
        <v>43259</v>
      </c>
      <c r="D18" s="140">
        <v>40595</v>
      </c>
      <c r="E18" s="141">
        <v>1134</v>
      </c>
      <c r="F18" s="140">
        <v>946</v>
      </c>
      <c r="G18" s="139">
        <f t="shared" si="7"/>
        <v>85934</v>
      </c>
      <c r="H18" s="143">
        <f t="shared" si="0"/>
        <v>0.02659508949931264</v>
      </c>
      <c r="I18" s="142">
        <v>35235</v>
      </c>
      <c r="J18" s="140">
        <v>33321</v>
      </c>
      <c r="K18" s="141">
        <v>1832</v>
      </c>
      <c r="L18" s="140">
        <v>1887</v>
      </c>
      <c r="M18" s="139">
        <f t="shared" si="1"/>
        <v>72275</v>
      </c>
      <c r="N18" s="145">
        <f t="shared" si="2"/>
        <v>0.18898650985818066</v>
      </c>
      <c r="O18" s="144">
        <v>376918</v>
      </c>
      <c r="P18" s="140">
        <v>361960</v>
      </c>
      <c r="Q18" s="141">
        <v>11985</v>
      </c>
      <c r="R18" s="140">
        <v>12081</v>
      </c>
      <c r="S18" s="139">
        <f t="shared" si="3"/>
        <v>762944</v>
      </c>
      <c r="T18" s="143">
        <f t="shared" si="4"/>
        <v>0.02616946296869244</v>
      </c>
      <c r="U18" s="142">
        <v>296142</v>
      </c>
      <c r="V18" s="140">
        <v>284258</v>
      </c>
      <c r="W18" s="141">
        <v>15499</v>
      </c>
      <c r="X18" s="140">
        <v>16431</v>
      </c>
      <c r="Y18" s="139">
        <f t="shared" si="5"/>
        <v>612330</v>
      </c>
      <c r="Z18" s="138">
        <f t="shared" si="6"/>
        <v>0.2459686770205609</v>
      </c>
    </row>
    <row r="19" spans="1:26" ht="21" customHeight="1">
      <c r="A19" s="146" t="s">
        <v>376</v>
      </c>
      <c r="B19" s="373" t="s">
        <v>377</v>
      </c>
      <c r="C19" s="144">
        <v>38741</v>
      </c>
      <c r="D19" s="140">
        <v>38752</v>
      </c>
      <c r="E19" s="141">
        <v>1119</v>
      </c>
      <c r="F19" s="140">
        <v>1208</v>
      </c>
      <c r="G19" s="139">
        <f t="shared" si="7"/>
        <v>79820</v>
      </c>
      <c r="H19" s="143">
        <f aca="true" t="shared" si="8" ref="H19:H29">G19/$G$9</f>
        <v>0.024702912046863115</v>
      </c>
      <c r="I19" s="142">
        <v>37612</v>
      </c>
      <c r="J19" s="140">
        <v>37126</v>
      </c>
      <c r="K19" s="141">
        <v>888</v>
      </c>
      <c r="L19" s="140">
        <v>855</v>
      </c>
      <c r="M19" s="139">
        <f aca="true" t="shared" si="9" ref="M19:M29">SUM(I19:L19)</f>
        <v>76481</v>
      </c>
      <c r="N19" s="145">
        <f aca="true" t="shared" si="10" ref="N19:N29">IF(ISERROR(G19/M19-1),"         /0",(G19/M19-1))</f>
        <v>0.043657901962578904</v>
      </c>
      <c r="O19" s="144">
        <v>343929</v>
      </c>
      <c r="P19" s="140">
        <v>350339</v>
      </c>
      <c r="Q19" s="141">
        <v>9711</v>
      </c>
      <c r="R19" s="140">
        <v>10475</v>
      </c>
      <c r="S19" s="139">
        <f aca="true" t="shared" si="11" ref="S19:S29">SUM(O19:R19)</f>
        <v>714454</v>
      </c>
      <c r="T19" s="143">
        <f aca="true" t="shared" si="12" ref="T19:T29">S19/$S$9</f>
        <v>0.024506225222079455</v>
      </c>
      <c r="U19" s="142">
        <v>326387</v>
      </c>
      <c r="V19" s="140">
        <v>330551</v>
      </c>
      <c r="W19" s="141">
        <v>8437</v>
      </c>
      <c r="X19" s="140">
        <v>9163</v>
      </c>
      <c r="Y19" s="139">
        <f aca="true" t="shared" si="13" ref="Y19:Y29">SUM(U19:X19)</f>
        <v>674538</v>
      </c>
      <c r="Z19" s="138">
        <f aca="true" t="shared" si="14" ref="Z19:Z29">IF(ISERROR(S19/Y19-1),"         /0",IF(S19/Y19&gt;5,"  *  ",(S19/Y19-1)))</f>
        <v>0.05917531703180545</v>
      </c>
    </row>
    <row r="20" spans="1:26" ht="21" customHeight="1">
      <c r="A20" s="146" t="s">
        <v>378</v>
      </c>
      <c r="B20" s="373" t="s">
        <v>379</v>
      </c>
      <c r="C20" s="144">
        <v>31076</v>
      </c>
      <c r="D20" s="140">
        <v>32366</v>
      </c>
      <c r="E20" s="141">
        <v>197</v>
      </c>
      <c r="F20" s="140">
        <v>201</v>
      </c>
      <c r="G20" s="139">
        <f t="shared" si="7"/>
        <v>63840</v>
      </c>
      <c r="H20" s="143">
        <f t="shared" si="8"/>
        <v>0.019757377913702596</v>
      </c>
      <c r="I20" s="142">
        <v>34901</v>
      </c>
      <c r="J20" s="140">
        <v>37108</v>
      </c>
      <c r="K20" s="141">
        <v>566</v>
      </c>
      <c r="L20" s="140">
        <v>547</v>
      </c>
      <c r="M20" s="139">
        <f t="shared" si="9"/>
        <v>73122</v>
      </c>
      <c r="N20" s="145">
        <f t="shared" si="10"/>
        <v>-0.12693854106835156</v>
      </c>
      <c r="O20" s="144">
        <v>311616</v>
      </c>
      <c r="P20" s="140">
        <v>310792</v>
      </c>
      <c r="Q20" s="141">
        <v>2514</v>
      </c>
      <c r="R20" s="140">
        <v>2520</v>
      </c>
      <c r="S20" s="139">
        <f t="shared" si="11"/>
        <v>627442</v>
      </c>
      <c r="T20" s="143">
        <f t="shared" si="12"/>
        <v>0.021521658449378096</v>
      </c>
      <c r="U20" s="142">
        <v>314855</v>
      </c>
      <c r="V20" s="140">
        <v>312673</v>
      </c>
      <c r="W20" s="141">
        <v>2995</v>
      </c>
      <c r="X20" s="140">
        <v>3217</v>
      </c>
      <c r="Y20" s="139">
        <f t="shared" si="13"/>
        <v>633740</v>
      </c>
      <c r="Z20" s="138">
        <f t="shared" si="14"/>
        <v>-0.009937829393757647</v>
      </c>
    </row>
    <row r="21" spans="1:26" ht="21" customHeight="1">
      <c r="A21" s="146" t="s">
        <v>380</v>
      </c>
      <c r="B21" s="373" t="s">
        <v>381</v>
      </c>
      <c r="C21" s="144">
        <v>29603</v>
      </c>
      <c r="D21" s="140">
        <v>29051</v>
      </c>
      <c r="E21" s="141">
        <v>40</v>
      </c>
      <c r="F21" s="140">
        <v>104</v>
      </c>
      <c r="G21" s="139">
        <f t="shared" si="7"/>
        <v>58798</v>
      </c>
      <c r="H21" s="143">
        <f>G21/$G$9</f>
        <v>0.018196965955042062</v>
      </c>
      <c r="I21" s="142">
        <v>22008</v>
      </c>
      <c r="J21" s="140">
        <v>21518</v>
      </c>
      <c r="K21" s="141">
        <v>595</v>
      </c>
      <c r="L21" s="140">
        <v>609</v>
      </c>
      <c r="M21" s="139">
        <f>SUM(I21:L21)</f>
        <v>44730</v>
      </c>
      <c r="N21" s="145">
        <f>IF(ISERROR(G21/M21-1),"         /0",(G21/M21-1))</f>
        <v>0.3145092778895595</v>
      </c>
      <c r="O21" s="144">
        <v>262255</v>
      </c>
      <c r="P21" s="140">
        <v>253518</v>
      </c>
      <c r="Q21" s="141">
        <v>632</v>
      </c>
      <c r="R21" s="140">
        <v>750</v>
      </c>
      <c r="S21" s="139">
        <f>SUM(O21:R21)</f>
        <v>517155</v>
      </c>
      <c r="T21" s="143">
        <f>S21/$S$9</f>
        <v>0.01773874441842932</v>
      </c>
      <c r="U21" s="142">
        <v>206022</v>
      </c>
      <c r="V21" s="140">
        <v>197898</v>
      </c>
      <c r="W21" s="141">
        <v>1529</v>
      </c>
      <c r="X21" s="140">
        <v>1799</v>
      </c>
      <c r="Y21" s="139">
        <f>SUM(U21:X21)</f>
        <v>407248</v>
      </c>
      <c r="Z21" s="138">
        <f>IF(ISERROR(S21/Y21-1),"         /0",IF(S21/Y21&gt;5,"  *  ",(S21/Y21-1)))</f>
        <v>0.2698773229088909</v>
      </c>
    </row>
    <row r="22" spans="1:26" ht="21" customHeight="1">
      <c r="A22" s="146" t="s">
        <v>382</v>
      </c>
      <c r="B22" s="373" t="s">
        <v>382</v>
      </c>
      <c r="C22" s="144">
        <v>18423</v>
      </c>
      <c r="D22" s="140">
        <v>17999</v>
      </c>
      <c r="E22" s="141">
        <v>1425</v>
      </c>
      <c r="F22" s="140">
        <v>1445</v>
      </c>
      <c r="G22" s="139">
        <f t="shared" si="7"/>
        <v>39292</v>
      </c>
      <c r="H22" s="143">
        <f>G22/$G$9</f>
        <v>0.012160195692124098</v>
      </c>
      <c r="I22" s="142">
        <v>16133</v>
      </c>
      <c r="J22" s="140">
        <v>15273</v>
      </c>
      <c r="K22" s="141">
        <v>1308</v>
      </c>
      <c r="L22" s="140">
        <v>1320</v>
      </c>
      <c r="M22" s="139">
        <f>SUM(I22:L22)</f>
        <v>34034</v>
      </c>
      <c r="N22" s="145">
        <f>IF(ISERROR(G22/M22-1),"         /0",(G22/M22-1))</f>
        <v>0.15449256625727203</v>
      </c>
      <c r="O22" s="144">
        <v>155054</v>
      </c>
      <c r="P22" s="140">
        <v>146648</v>
      </c>
      <c r="Q22" s="141">
        <v>12091</v>
      </c>
      <c r="R22" s="140">
        <v>12144</v>
      </c>
      <c r="S22" s="139">
        <f>SUM(O22:R22)</f>
        <v>325937</v>
      </c>
      <c r="T22" s="143">
        <f>S22/$S$9</f>
        <v>0.011179845770628916</v>
      </c>
      <c r="U22" s="142">
        <v>131615</v>
      </c>
      <c r="V22" s="140">
        <v>125830</v>
      </c>
      <c r="W22" s="141">
        <v>16211</v>
      </c>
      <c r="X22" s="140">
        <v>16163</v>
      </c>
      <c r="Y22" s="139">
        <f>SUM(U22:X22)</f>
        <v>289819</v>
      </c>
      <c r="Z22" s="138">
        <f>IF(ISERROR(S22/Y22-1),"         /0",IF(S22/Y22&gt;5,"  *  ",(S22/Y22-1)))</f>
        <v>0.12462260928372526</v>
      </c>
    </row>
    <row r="23" spans="1:26" ht="21" customHeight="1">
      <c r="A23" s="146" t="s">
        <v>383</v>
      </c>
      <c r="B23" s="373" t="s">
        <v>384</v>
      </c>
      <c r="C23" s="144">
        <v>13075</v>
      </c>
      <c r="D23" s="140">
        <v>13257</v>
      </c>
      <c r="E23" s="141">
        <v>765</v>
      </c>
      <c r="F23" s="140">
        <v>711</v>
      </c>
      <c r="G23" s="139">
        <f t="shared" si="7"/>
        <v>27808</v>
      </c>
      <c r="H23" s="143">
        <f>G23/$G$9</f>
        <v>0.008606095943362183</v>
      </c>
      <c r="I23" s="142">
        <v>10806</v>
      </c>
      <c r="J23" s="140">
        <v>11078</v>
      </c>
      <c r="K23" s="141">
        <v>1407</v>
      </c>
      <c r="L23" s="140">
        <v>1460</v>
      </c>
      <c r="M23" s="139">
        <f>SUM(I23:L23)</f>
        <v>24751</v>
      </c>
      <c r="N23" s="145">
        <f>IF(ISERROR(G23/M23-1),"         /0",(G23/M23-1))</f>
        <v>0.12351016120560776</v>
      </c>
      <c r="O23" s="144">
        <v>125564</v>
      </c>
      <c r="P23" s="140">
        <v>118329</v>
      </c>
      <c r="Q23" s="141">
        <v>8812</v>
      </c>
      <c r="R23" s="140">
        <v>8892</v>
      </c>
      <c r="S23" s="139">
        <f>SUM(O23:R23)</f>
        <v>261597</v>
      </c>
      <c r="T23" s="143">
        <f>S23/$S$9</f>
        <v>0.008972942973823814</v>
      </c>
      <c r="U23" s="142">
        <v>98669</v>
      </c>
      <c r="V23" s="140">
        <v>93058</v>
      </c>
      <c r="W23" s="141">
        <v>11053</v>
      </c>
      <c r="X23" s="140">
        <v>11124</v>
      </c>
      <c r="Y23" s="139">
        <f>SUM(U23:X23)</f>
        <v>213904</v>
      </c>
      <c r="Z23" s="138">
        <f>IF(ISERROR(S23/Y23-1),"         /0",IF(S23/Y23&gt;5,"  *  ",(S23/Y23-1)))</f>
        <v>0.222964507442591</v>
      </c>
    </row>
    <row r="24" spans="1:26" ht="21" customHeight="1">
      <c r="A24" s="146" t="s">
        <v>385</v>
      </c>
      <c r="B24" s="373" t="s">
        <v>386</v>
      </c>
      <c r="C24" s="144">
        <v>13126</v>
      </c>
      <c r="D24" s="140">
        <v>12903</v>
      </c>
      <c r="E24" s="141">
        <v>54</v>
      </c>
      <c r="F24" s="140">
        <v>111</v>
      </c>
      <c r="G24" s="139">
        <f t="shared" si="7"/>
        <v>26194</v>
      </c>
      <c r="H24" s="143">
        <f t="shared" si="8"/>
        <v>0.008106590806258236</v>
      </c>
      <c r="I24" s="142">
        <v>12483</v>
      </c>
      <c r="J24" s="140">
        <v>12230</v>
      </c>
      <c r="K24" s="141">
        <v>137</v>
      </c>
      <c r="L24" s="140">
        <v>52</v>
      </c>
      <c r="M24" s="139">
        <f t="shared" si="9"/>
        <v>24902</v>
      </c>
      <c r="N24" s="145">
        <f t="shared" si="10"/>
        <v>0.05188338286081429</v>
      </c>
      <c r="O24" s="144">
        <v>116999</v>
      </c>
      <c r="P24" s="140">
        <v>113392</v>
      </c>
      <c r="Q24" s="141">
        <v>1401</v>
      </c>
      <c r="R24" s="140">
        <v>1611</v>
      </c>
      <c r="S24" s="139">
        <f t="shared" si="11"/>
        <v>233403</v>
      </c>
      <c r="T24" s="143">
        <f t="shared" si="12"/>
        <v>0.008005870896529392</v>
      </c>
      <c r="U24" s="142">
        <v>109097</v>
      </c>
      <c r="V24" s="140">
        <v>103933</v>
      </c>
      <c r="W24" s="141">
        <v>1714</v>
      </c>
      <c r="X24" s="140">
        <v>1351</v>
      </c>
      <c r="Y24" s="139">
        <f t="shared" si="13"/>
        <v>216095</v>
      </c>
      <c r="Z24" s="138">
        <f t="shared" si="14"/>
        <v>0.08009440292463954</v>
      </c>
    </row>
    <row r="25" spans="1:26" ht="21" customHeight="1">
      <c r="A25" s="146" t="s">
        <v>387</v>
      </c>
      <c r="B25" s="373" t="s">
        <v>388</v>
      </c>
      <c r="C25" s="144">
        <v>12403</v>
      </c>
      <c r="D25" s="140">
        <v>11918</v>
      </c>
      <c r="E25" s="141">
        <v>568</v>
      </c>
      <c r="F25" s="140">
        <v>604</v>
      </c>
      <c r="G25" s="139">
        <f t="shared" si="7"/>
        <v>25493</v>
      </c>
      <c r="H25" s="143">
        <f t="shared" si="8"/>
        <v>0.007889643407801069</v>
      </c>
      <c r="I25" s="142">
        <v>12574</v>
      </c>
      <c r="J25" s="140">
        <v>12214</v>
      </c>
      <c r="K25" s="141">
        <v>680</v>
      </c>
      <c r="L25" s="140">
        <v>610</v>
      </c>
      <c r="M25" s="139">
        <f t="shared" si="9"/>
        <v>26078</v>
      </c>
      <c r="N25" s="145">
        <f t="shared" si="10"/>
        <v>-0.02243270189431701</v>
      </c>
      <c r="O25" s="144">
        <v>114650</v>
      </c>
      <c r="P25" s="140">
        <v>110272</v>
      </c>
      <c r="Q25" s="141">
        <v>5490</v>
      </c>
      <c r="R25" s="140">
        <v>5415</v>
      </c>
      <c r="S25" s="139">
        <f t="shared" si="11"/>
        <v>235827</v>
      </c>
      <c r="T25" s="143">
        <f t="shared" si="12"/>
        <v>0.008089015633543003</v>
      </c>
      <c r="U25" s="142">
        <v>108297</v>
      </c>
      <c r="V25" s="140">
        <v>105053</v>
      </c>
      <c r="W25" s="141">
        <v>4822</v>
      </c>
      <c r="X25" s="140">
        <v>4827</v>
      </c>
      <c r="Y25" s="139">
        <f t="shared" si="13"/>
        <v>222999</v>
      </c>
      <c r="Z25" s="138">
        <f t="shared" si="14"/>
        <v>0.05752492163641998</v>
      </c>
    </row>
    <row r="26" spans="1:26" ht="21" customHeight="1">
      <c r="A26" s="146" t="s">
        <v>389</v>
      </c>
      <c r="B26" s="373" t="s">
        <v>390</v>
      </c>
      <c r="C26" s="144">
        <v>10132</v>
      </c>
      <c r="D26" s="140">
        <v>9617</v>
      </c>
      <c r="E26" s="141">
        <v>21</v>
      </c>
      <c r="F26" s="140">
        <v>27</v>
      </c>
      <c r="G26" s="139">
        <f t="shared" si="7"/>
        <v>19797</v>
      </c>
      <c r="H26" s="143">
        <f t="shared" si="8"/>
        <v>0.006126829739310311</v>
      </c>
      <c r="I26" s="142">
        <v>11083</v>
      </c>
      <c r="J26" s="140">
        <v>10126</v>
      </c>
      <c r="K26" s="141">
        <v>25</v>
      </c>
      <c r="L26" s="140">
        <v>38</v>
      </c>
      <c r="M26" s="139">
        <f t="shared" si="9"/>
        <v>21272</v>
      </c>
      <c r="N26" s="145">
        <f t="shared" si="10"/>
        <v>-0.06933997743512599</v>
      </c>
      <c r="O26" s="144">
        <v>93481</v>
      </c>
      <c r="P26" s="140">
        <v>88894</v>
      </c>
      <c r="Q26" s="141">
        <v>480</v>
      </c>
      <c r="R26" s="140">
        <v>363</v>
      </c>
      <c r="S26" s="139">
        <f t="shared" si="11"/>
        <v>183218</v>
      </c>
      <c r="T26" s="143">
        <f t="shared" si="12"/>
        <v>0.00628449357514823</v>
      </c>
      <c r="U26" s="142">
        <v>106602</v>
      </c>
      <c r="V26" s="140">
        <v>98992</v>
      </c>
      <c r="W26" s="141">
        <v>1763</v>
      </c>
      <c r="X26" s="140">
        <v>1565</v>
      </c>
      <c r="Y26" s="139">
        <f t="shared" si="13"/>
        <v>208922</v>
      </c>
      <c r="Z26" s="138">
        <f t="shared" si="14"/>
        <v>-0.12303156201836096</v>
      </c>
    </row>
    <row r="27" spans="1:26" ht="21" customHeight="1">
      <c r="A27" s="146" t="s">
        <v>391</v>
      </c>
      <c r="B27" s="373" t="s">
        <v>392</v>
      </c>
      <c r="C27" s="144">
        <v>9225</v>
      </c>
      <c r="D27" s="140">
        <v>9168</v>
      </c>
      <c r="E27" s="141">
        <v>112</v>
      </c>
      <c r="F27" s="140">
        <v>70</v>
      </c>
      <c r="G27" s="139">
        <f t="shared" si="7"/>
        <v>18575</v>
      </c>
      <c r="H27" s="143">
        <f t="shared" si="8"/>
        <v>0.005748641835009801</v>
      </c>
      <c r="I27" s="142">
        <v>9407</v>
      </c>
      <c r="J27" s="140">
        <v>9464</v>
      </c>
      <c r="K27" s="141">
        <v>23</v>
      </c>
      <c r="L27" s="140">
        <v>21</v>
      </c>
      <c r="M27" s="139">
        <f t="shared" si="9"/>
        <v>18915</v>
      </c>
      <c r="N27" s="145">
        <f t="shared" si="10"/>
        <v>-0.0179751519957706</v>
      </c>
      <c r="O27" s="144">
        <v>85086</v>
      </c>
      <c r="P27" s="140">
        <v>82148</v>
      </c>
      <c r="Q27" s="141">
        <v>1023</v>
      </c>
      <c r="R27" s="140">
        <v>1092</v>
      </c>
      <c r="S27" s="139">
        <f t="shared" si="11"/>
        <v>169349</v>
      </c>
      <c r="T27" s="143">
        <f t="shared" si="12"/>
        <v>0.005808778081071607</v>
      </c>
      <c r="U27" s="142">
        <v>84651</v>
      </c>
      <c r="V27" s="140">
        <v>82059</v>
      </c>
      <c r="W27" s="141">
        <v>996</v>
      </c>
      <c r="X27" s="140">
        <v>810</v>
      </c>
      <c r="Y27" s="139">
        <f t="shared" si="13"/>
        <v>168516</v>
      </c>
      <c r="Z27" s="138">
        <f t="shared" si="14"/>
        <v>0.004943150798737195</v>
      </c>
    </row>
    <row r="28" spans="1:26" ht="21" customHeight="1">
      <c r="A28" s="146" t="s">
        <v>393</v>
      </c>
      <c r="B28" s="373" t="s">
        <v>394</v>
      </c>
      <c r="C28" s="144">
        <v>8878</v>
      </c>
      <c r="D28" s="140">
        <v>8657</v>
      </c>
      <c r="E28" s="141">
        <v>165</v>
      </c>
      <c r="F28" s="140">
        <v>154</v>
      </c>
      <c r="G28" s="139">
        <f t="shared" si="7"/>
        <v>17854</v>
      </c>
      <c r="H28" s="143">
        <f t="shared" si="8"/>
        <v>0.005525504781817766</v>
      </c>
      <c r="I28" s="142">
        <v>8681</v>
      </c>
      <c r="J28" s="140">
        <v>8573</v>
      </c>
      <c r="K28" s="141">
        <v>168</v>
      </c>
      <c r="L28" s="140">
        <v>165</v>
      </c>
      <c r="M28" s="139">
        <f t="shared" si="9"/>
        <v>17587</v>
      </c>
      <c r="N28" s="145">
        <f t="shared" si="10"/>
        <v>0.015181668277705063</v>
      </c>
      <c r="O28" s="144">
        <v>77202</v>
      </c>
      <c r="P28" s="140">
        <v>74171</v>
      </c>
      <c r="Q28" s="141">
        <v>1083</v>
      </c>
      <c r="R28" s="140">
        <v>1119</v>
      </c>
      <c r="S28" s="139">
        <f t="shared" si="11"/>
        <v>153575</v>
      </c>
      <c r="T28" s="143">
        <f t="shared" si="12"/>
        <v>0.005267719879069685</v>
      </c>
      <c r="U28" s="142">
        <v>73007</v>
      </c>
      <c r="V28" s="140">
        <v>71472</v>
      </c>
      <c r="W28" s="141">
        <v>1523</v>
      </c>
      <c r="X28" s="140">
        <v>1619</v>
      </c>
      <c r="Y28" s="139">
        <f t="shared" si="13"/>
        <v>147621</v>
      </c>
      <c r="Z28" s="138">
        <f t="shared" si="14"/>
        <v>0.0403330149504475</v>
      </c>
    </row>
    <row r="29" spans="1:26" ht="21" customHeight="1">
      <c r="A29" s="146" t="s">
        <v>395</v>
      </c>
      <c r="B29" s="373" t="s">
        <v>396</v>
      </c>
      <c r="C29" s="144">
        <v>8938</v>
      </c>
      <c r="D29" s="140">
        <v>8627</v>
      </c>
      <c r="E29" s="141">
        <v>59</v>
      </c>
      <c r="F29" s="140">
        <v>55</v>
      </c>
      <c r="G29" s="139">
        <f t="shared" si="7"/>
        <v>17679</v>
      </c>
      <c r="H29" s="143">
        <f t="shared" si="8"/>
        <v>0.005471345302887659</v>
      </c>
      <c r="I29" s="142">
        <v>7614</v>
      </c>
      <c r="J29" s="140">
        <v>7475</v>
      </c>
      <c r="K29" s="141">
        <v>35</v>
      </c>
      <c r="L29" s="140">
        <v>33</v>
      </c>
      <c r="M29" s="139">
        <f t="shared" si="9"/>
        <v>15157</v>
      </c>
      <c r="N29" s="145">
        <f t="shared" si="10"/>
        <v>0.16639176618064266</v>
      </c>
      <c r="O29" s="144">
        <v>79924</v>
      </c>
      <c r="P29" s="140">
        <v>77537</v>
      </c>
      <c r="Q29" s="141">
        <v>487</v>
      </c>
      <c r="R29" s="140">
        <v>496</v>
      </c>
      <c r="S29" s="139">
        <f t="shared" si="11"/>
        <v>158444</v>
      </c>
      <c r="T29" s="143">
        <f t="shared" si="12"/>
        <v>0.005434729666412614</v>
      </c>
      <c r="U29" s="142">
        <v>65106</v>
      </c>
      <c r="V29" s="140">
        <v>64016</v>
      </c>
      <c r="W29" s="141">
        <v>166</v>
      </c>
      <c r="X29" s="140">
        <v>131</v>
      </c>
      <c r="Y29" s="139">
        <f t="shared" si="13"/>
        <v>129419</v>
      </c>
      <c r="Z29" s="138">
        <f t="shared" si="14"/>
        <v>0.22427155209049676</v>
      </c>
    </row>
    <row r="30" spans="1:26" ht="21" customHeight="1">
      <c r="A30" s="146" t="s">
        <v>397</v>
      </c>
      <c r="B30" s="373" t="s">
        <v>398</v>
      </c>
      <c r="C30" s="144">
        <v>3917</v>
      </c>
      <c r="D30" s="140">
        <v>3720</v>
      </c>
      <c r="E30" s="141">
        <v>3409</v>
      </c>
      <c r="F30" s="140">
        <v>3315</v>
      </c>
      <c r="G30" s="139">
        <f t="shared" si="7"/>
        <v>14361</v>
      </c>
      <c r="H30" s="143">
        <f>G30/$G$9</f>
        <v>0.004444481582372854</v>
      </c>
      <c r="I30" s="142">
        <v>2808</v>
      </c>
      <c r="J30" s="140">
        <v>2653</v>
      </c>
      <c r="K30" s="141">
        <v>2866</v>
      </c>
      <c r="L30" s="140">
        <v>2563</v>
      </c>
      <c r="M30" s="139">
        <f>SUM(I30:L30)</f>
        <v>10890</v>
      </c>
      <c r="N30" s="145">
        <f>IF(ISERROR(G30/M30-1),"         /0",(G30/M30-1))</f>
        <v>0.31873278236914593</v>
      </c>
      <c r="O30" s="144">
        <v>31502</v>
      </c>
      <c r="P30" s="140">
        <v>30445</v>
      </c>
      <c r="Q30" s="141">
        <v>28147</v>
      </c>
      <c r="R30" s="140">
        <v>28423</v>
      </c>
      <c r="S30" s="139">
        <f>SUM(O30:R30)</f>
        <v>118517</v>
      </c>
      <c r="T30" s="143">
        <f>S30/$S$9</f>
        <v>0.004065208249439699</v>
      </c>
      <c r="U30" s="142">
        <v>21723</v>
      </c>
      <c r="V30" s="140">
        <v>21011</v>
      </c>
      <c r="W30" s="141">
        <v>24494</v>
      </c>
      <c r="X30" s="140">
        <v>23208</v>
      </c>
      <c r="Y30" s="139">
        <f>SUM(U30:X30)</f>
        <v>90436</v>
      </c>
      <c r="Z30" s="138">
        <f>IF(ISERROR(S30/Y30-1),"         /0",IF(S30/Y30&gt;5,"  *  ",(S30/Y30-1)))</f>
        <v>0.3105068777920297</v>
      </c>
    </row>
    <row r="31" spans="1:26" ht="21" customHeight="1">
      <c r="A31" s="146" t="s">
        <v>399</v>
      </c>
      <c r="B31" s="373" t="s">
        <v>400</v>
      </c>
      <c r="C31" s="144">
        <v>6801</v>
      </c>
      <c r="D31" s="140">
        <v>6958</v>
      </c>
      <c r="E31" s="141">
        <v>64</v>
      </c>
      <c r="F31" s="140">
        <v>75</v>
      </c>
      <c r="G31" s="139">
        <f t="shared" si="7"/>
        <v>13898</v>
      </c>
      <c r="H31" s="143">
        <f>G31/$G$9</f>
        <v>0.004301191075260631</v>
      </c>
      <c r="I31" s="142">
        <v>6021</v>
      </c>
      <c r="J31" s="140">
        <v>6082</v>
      </c>
      <c r="K31" s="141">
        <v>82</v>
      </c>
      <c r="L31" s="140">
        <v>50</v>
      </c>
      <c r="M31" s="139">
        <f>SUM(I31:L31)</f>
        <v>12235</v>
      </c>
      <c r="N31" s="145">
        <f>IF(ISERROR(G31/M31-1),"         /0",(G31/M31-1))</f>
        <v>0.13592153657539852</v>
      </c>
      <c r="O31" s="144">
        <v>61202</v>
      </c>
      <c r="P31" s="140">
        <v>61825</v>
      </c>
      <c r="Q31" s="141">
        <v>330</v>
      </c>
      <c r="R31" s="140">
        <v>250</v>
      </c>
      <c r="S31" s="139">
        <f>SUM(O31:R31)</f>
        <v>123607</v>
      </c>
      <c r="T31" s="143">
        <f>S31/$S$9</f>
        <v>0.004239798476914644</v>
      </c>
      <c r="U31" s="142">
        <v>57094</v>
      </c>
      <c r="V31" s="140">
        <v>56971</v>
      </c>
      <c r="W31" s="141">
        <v>376</v>
      </c>
      <c r="X31" s="140">
        <v>194</v>
      </c>
      <c r="Y31" s="139">
        <f>SUM(U31:X31)</f>
        <v>114635</v>
      </c>
      <c r="Z31" s="138">
        <f>IF(ISERROR(S31/Y31-1),"         /0",IF(S31/Y31&gt;5,"  *  ",(S31/Y31-1)))</f>
        <v>0.07826580014829676</v>
      </c>
    </row>
    <row r="32" spans="1:26" ht="21" customHeight="1">
      <c r="A32" s="146" t="s">
        <v>401</v>
      </c>
      <c r="B32" s="373" t="s">
        <v>402</v>
      </c>
      <c r="C32" s="144">
        <v>0</v>
      </c>
      <c r="D32" s="140">
        <v>0</v>
      </c>
      <c r="E32" s="141">
        <v>6908</v>
      </c>
      <c r="F32" s="140">
        <v>6854</v>
      </c>
      <c r="G32" s="139">
        <f t="shared" si="7"/>
        <v>13762</v>
      </c>
      <c r="H32" s="143">
        <f>G32/$G$9</f>
        <v>0.00425910142306352</v>
      </c>
      <c r="I32" s="142"/>
      <c r="J32" s="140"/>
      <c r="K32" s="141">
        <v>4502</v>
      </c>
      <c r="L32" s="140">
        <v>5895</v>
      </c>
      <c r="M32" s="139">
        <f>SUM(I32:L32)</f>
        <v>10397</v>
      </c>
      <c r="N32" s="145">
        <f>IF(ISERROR(G32/M32-1),"         /0",(G32/M32-1))</f>
        <v>0.3236510531884198</v>
      </c>
      <c r="O32" s="144"/>
      <c r="P32" s="140"/>
      <c r="Q32" s="141">
        <v>63066</v>
      </c>
      <c r="R32" s="140">
        <v>63062</v>
      </c>
      <c r="S32" s="139">
        <f>SUM(O32:R32)</f>
        <v>126128</v>
      </c>
      <c r="T32" s="143">
        <f>S32/$S$9</f>
        <v>0.0043262703754341604</v>
      </c>
      <c r="U32" s="142"/>
      <c r="V32" s="140"/>
      <c r="W32" s="141">
        <v>36834</v>
      </c>
      <c r="X32" s="140">
        <v>46405</v>
      </c>
      <c r="Y32" s="139">
        <f>SUM(U32:X32)</f>
        <v>83239</v>
      </c>
      <c r="Z32" s="138">
        <f>IF(ISERROR(S32/Y32-1),"         /0",IF(S32/Y32&gt;5,"  *  ",(S32/Y32-1)))</f>
        <v>0.5152512644313363</v>
      </c>
    </row>
    <row r="33" spans="1:26" ht="21" customHeight="1">
      <c r="A33" s="146" t="s">
        <v>403</v>
      </c>
      <c r="B33" s="373" t="s">
        <v>404</v>
      </c>
      <c r="C33" s="144">
        <v>5933</v>
      </c>
      <c r="D33" s="140">
        <v>5715</v>
      </c>
      <c r="E33" s="141">
        <v>152</v>
      </c>
      <c r="F33" s="140">
        <v>168</v>
      </c>
      <c r="G33" s="139">
        <f t="shared" si="7"/>
        <v>11968</v>
      </c>
      <c r="H33" s="143">
        <f>G33/$G$9</f>
        <v>0.0037038893933457498</v>
      </c>
      <c r="I33" s="142">
        <v>6580</v>
      </c>
      <c r="J33" s="140">
        <v>6354</v>
      </c>
      <c r="K33" s="141">
        <v>92</v>
      </c>
      <c r="L33" s="140">
        <v>98</v>
      </c>
      <c r="M33" s="139">
        <f>SUM(I33:L33)</f>
        <v>13124</v>
      </c>
      <c r="N33" s="145">
        <f>IF(ISERROR(G33/M33-1),"         /0",(G33/M33-1))</f>
        <v>-0.08808290155440412</v>
      </c>
      <c r="O33" s="144">
        <v>54940</v>
      </c>
      <c r="P33" s="140">
        <v>52617</v>
      </c>
      <c r="Q33" s="141">
        <v>1145</v>
      </c>
      <c r="R33" s="140">
        <v>1179</v>
      </c>
      <c r="S33" s="139">
        <f>SUM(O33:R33)</f>
        <v>109881</v>
      </c>
      <c r="T33" s="143">
        <f>S33/$S$9</f>
        <v>0.0037689879735116785</v>
      </c>
      <c r="U33" s="142">
        <v>57718</v>
      </c>
      <c r="V33" s="140">
        <v>55255</v>
      </c>
      <c r="W33" s="141">
        <v>904</v>
      </c>
      <c r="X33" s="140">
        <v>969</v>
      </c>
      <c r="Y33" s="139">
        <f>SUM(U33:X33)</f>
        <v>114846</v>
      </c>
      <c r="Z33" s="138">
        <f>IF(ISERROR(S33/Y33-1),"         /0",IF(S33/Y33&gt;5,"  *  ",(S33/Y33-1)))</f>
        <v>-0.04323180607073818</v>
      </c>
    </row>
    <row r="34" spans="1:26" ht="21" customHeight="1">
      <c r="A34" s="146" t="s">
        <v>405</v>
      </c>
      <c r="B34" s="373" t="s">
        <v>406</v>
      </c>
      <c r="C34" s="144">
        <v>5222</v>
      </c>
      <c r="D34" s="140">
        <v>5688</v>
      </c>
      <c r="E34" s="141">
        <v>22</v>
      </c>
      <c r="F34" s="140">
        <v>15</v>
      </c>
      <c r="G34" s="139">
        <f t="shared" si="7"/>
        <v>10947</v>
      </c>
      <c r="H34" s="143">
        <f>G34/$G$9</f>
        <v>0.0033879075191306754</v>
      </c>
      <c r="I34" s="142">
        <v>9419</v>
      </c>
      <c r="J34" s="140">
        <v>9239</v>
      </c>
      <c r="K34" s="141">
        <v>20</v>
      </c>
      <c r="L34" s="140">
        <v>22</v>
      </c>
      <c r="M34" s="139">
        <f>SUM(I34:L34)</f>
        <v>18700</v>
      </c>
      <c r="N34" s="145">
        <f>IF(ISERROR(G34/M34-1),"         /0",(G34/M34-1))</f>
        <v>-0.4145989304812834</v>
      </c>
      <c r="O34" s="144">
        <v>66210</v>
      </c>
      <c r="P34" s="140">
        <v>69147</v>
      </c>
      <c r="Q34" s="141">
        <v>404</v>
      </c>
      <c r="R34" s="140">
        <v>352</v>
      </c>
      <c r="S34" s="139">
        <f>SUM(O34:R34)</f>
        <v>136113</v>
      </c>
      <c r="T34" s="143">
        <f>S34/$S$9</f>
        <v>0.004668762206738153</v>
      </c>
      <c r="U34" s="142">
        <v>74224</v>
      </c>
      <c r="V34" s="140">
        <v>73311</v>
      </c>
      <c r="W34" s="141">
        <v>320</v>
      </c>
      <c r="X34" s="140">
        <v>269</v>
      </c>
      <c r="Y34" s="139">
        <f>SUM(U34:X34)</f>
        <v>148124</v>
      </c>
      <c r="Z34" s="138">
        <f>IF(ISERROR(S34/Y34-1),"         /0",IF(S34/Y34&gt;5,"  *  ",(S34/Y34-1)))</f>
        <v>-0.08108746725716287</v>
      </c>
    </row>
    <row r="35" spans="1:26" ht="21" customHeight="1">
      <c r="A35" s="146" t="s">
        <v>407</v>
      </c>
      <c r="B35" s="373" t="s">
        <v>408</v>
      </c>
      <c r="C35" s="144">
        <v>4815</v>
      </c>
      <c r="D35" s="140">
        <v>4827</v>
      </c>
      <c r="E35" s="141">
        <v>67</v>
      </c>
      <c r="F35" s="140">
        <v>24</v>
      </c>
      <c r="G35" s="139">
        <f t="shared" si="7"/>
        <v>9733</v>
      </c>
      <c r="H35" s="143">
        <f aca="true" t="shared" si="15" ref="H35:H47">G35/$G$9</f>
        <v>0.003012195476724113</v>
      </c>
      <c r="I35" s="142">
        <v>3437</v>
      </c>
      <c r="J35" s="140">
        <v>3647</v>
      </c>
      <c r="K35" s="141">
        <v>39</v>
      </c>
      <c r="L35" s="140">
        <v>31</v>
      </c>
      <c r="M35" s="139">
        <f aca="true" t="shared" si="16" ref="M35:M47">SUM(I35:L35)</f>
        <v>7154</v>
      </c>
      <c r="N35" s="145">
        <f aca="true" t="shared" si="17" ref="N35:N47">IF(ISERROR(G35/M35-1),"         /0",(G35/M35-1))</f>
        <v>0.360497623707017</v>
      </c>
      <c r="O35" s="144">
        <v>35876</v>
      </c>
      <c r="P35" s="140">
        <v>35897</v>
      </c>
      <c r="Q35" s="141">
        <v>247</v>
      </c>
      <c r="R35" s="140">
        <v>154</v>
      </c>
      <c r="S35" s="139">
        <f aca="true" t="shared" si="18" ref="S35:S47">SUM(O35:R35)</f>
        <v>72174</v>
      </c>
      <c r="T35" s="143">
        <f aca="true" t="shared" si="19" ref="T35:T47">S35/$S$9</f>
        <v>0.0024756139641997424</v>
      </c>
      <c r="U35" s="142">
        <v>30468</v>
      </c>
      <c r="V35" s="140">
        <v>31176</v>
      </c>
      <c r="W35" s="141">
        <v>190</v>
      </c>
      <c r="X35" s="140">
        <v>171</v>
      </c>
      <c r="Y35" s="139">
        <f aca="true" t="shared" si="20" ref="Y35:Y47">SUM(U35:X35)</f>
        <v>62005</v>
      </c>
      <c r="Z35" s="138">
        <f aca="true" t="shared" si="21" ref="Z35:Z47">IF(ISERROR(S35/Y35-1),"         /0",IF(S35/Y35&gt;5,"  *  ",(S35/Y35-1)))</f>
        <v>0.1640029029916943</v>
      </c>
    </row>
    <row r="36" spans="1:26" ht="21" customHeight="1">
      <c r="A36" s="146" t="s">
        <v>409</v>
      </c>
      <c r="B36" s="373" t="s">
        <v>410</v>
      </c>
      <c r="C36" s="144">
        <v>4080</v>
      </c>
      <c r="D36" s="140">
        <v>4239</v>
      </c>
      <c r="E36" s="141">
        <v>104</v>
      </c>
      <c r="F36" s="140">
        <v>70</v>
      </c>
      <c r="G36" s="139">
        <f t="shared" si="7"/>
        <v>8493</v>
      </c>
      <c r="H36" s="143">
        <f t="shared" si="15"/>
        <v>0.0026284368831622205</v>
      </c>
      <c r="I36" s="142">
        <v>4285</v>
      </c>
      <c r="J36" s="140">
        <v>4267</v>
      </c>
      <c r="K36" s="141">
        <v>133</v>
      </c>
      <c r="L36" s="140">
        <v>100</v>
      </c>
      <c r="M36" s="139">
        <f t="shared" si="16"/>
        <v>8785</v>
      </c>
      <c r="N36" s="145">
        <f t="shared" si="17"/>
        <v>-0.03323847467273766</v>
      </c>
      <c r="O36" s="144">
        <v>38090</v>
      </c>
      <c r="P36" s="140">
        <v>38239</v>
      </c>
      <c r="Q36" s="141">
        <v>1373</v>
      </c>
      <c r="R36" s="140">
        <v>1014</v>
      </c>
      <c r="S36" s="139">
        <f t="shared" si="18"/>
        <v>78716</v>
      </c>
      <c r="T36" s="143">
        <f t="shared" si="19"/>
        <v>0.0027000087123610567</v>
      </c>
      <c r="U36" s="142">
        <v>38001</v>
      </c>
      <c r="V36" s="140">
        <v>37902</v>
      </c>
      <c r="W36" s="141">
        <v>1626</v>
      </c>
      <c r="X36" s="140">
        <v>1242</v>
      </c>
      <c r="Y36" s="139">
        <f t="shared" si="20"/>
        <v>78771</v>
      </c>
      <c r="Z36" s="138">
        <f t="shared" si="21"/>
        <v>-0.0006982265046781011</v>
      </c>
    </row>
    <row r="37" spans="1:26" ht="21" customHeight="1">
      <c r="A37" s="146" t="s">
        <v>411</v>
      </c>
      <c r="B37" s="373" t="s">
        <v>412</v>
      </c>
      <c r="C37" s="144">
        <v>3589</v>
      </c>
      <c r="D37" s="140">
        <v>3322</v>
      </c>
      <c r="E37" s="141">
        <v>209</v>
      </c>
      <c r="F37" s="140">
        <v>277</v>
      </c>
      <c r="G37" s="139">
        <f t="shared" si="7"/>
        <v>7397</v>
      </c>
      <c r="H37" s="143">
        <f t="shared" si="15"/>
        <v>0.0022892438036913863</v>
      </c>
      <c r="I37" s="142">
        <v>3431</v>
      </c>
      <c r="J37" s="140">
        <v>3175</v>
      </c>
      <c r="K37" s="141">
        <v>187</v>
      </c>
      <c r="L37" s="140">
        <v>186</v>
      </c>
      <c r="M37" s="139">
        <f t="shared" si="16"/>
        <v>6979</v>
      </c>
      <c r="N37" s="145">
        <f t="shared" si="17"/>
        <v>0.059893967617137056</v>
      </c>
      <c r="O37" s="144">
        <v>30604</v>
      </c>
      <c r="P37" s="140">
        <v>27413</v>
      </c>
      <c r="Q37" s="141">
        <v>4195</v>
      </c>
      <c r="R37" s="140">
        <v>4235</v>
      </c>
      <c r="S37" s="139">
        <f t="shared" si="18"/>
        <v>66447</v>
      </c>
      <c r="T37" s="143">
        <f t="shared" si="19"/>
        <v>0.0022791742328148678</v>
      </c>
      <c r="U37" s="142">
        <v>32285</v>
      </c>
      <c r="V37" s="140">
        <v>29563</v>
      </c>
      <c r="W37" s="141">
        <v>1492</v>
      </c>
      <c r="X37" s="140">
        <v>1590</v>
      </c>
      <c r="Y37" s="139">
        <f t="shared" si="20"/>
        <v>64930</v>
      </c>
      <c r="Z37" s="138">
        <f t="shared" si="21"/>
        <v>0.02336362236254419</v>
      </c>
    </row>
    <row r="38" spans="1:26" ht="21" customHeight="1">
      <c r="A38" s="146" t="s">
        <v>413</v>
      </c>
      <c r="B38" s="373" t="s">
        <v>414</v>
      </c>
      <c r="C38" s="144">
        <v>3240</v>
      </c>
      <c r="D38" s="140">
        <v>3198</v>
      </c>
      <c r="E38" s="141">
        <v>0</v>
      </c>
      <c r="F38" s="140">
        <v>0</v>
      </c>
      <c r="G38" s="139">
        <f t="shared" si="7"/>
        <v>6438</v>
      </c>
      <c r="H38" s="143">
        <f t="shared" si="15"/>
        <v>0.0019924498591544063</v>
      </c>
      <c r="I38" s="142">
        <v>3672</v>
      </c>
      <c r="J38" s="140">
        <v>3453</v>
      </c>
      <c r="K38" s="141"/>
      <c r="L38" s="140"/>
      <c r="M38" s="139">
        <f t="shared" si="16"/>
        <v>7125</v>
      </c>
      <c r="N38" s="145">
        <f t="shared" si="17"/>
        <v>-0.09642105263157896</v>
      </c>
      <c r="O38" s="144">
        <v>28166</v>
      </c>
      <c r="P38" s="140">
        <v>26371</v>
      </c>
      <c r="Q38" s="141">
        <v>21</v>
      </c>
      <c r="R38" s="140">
        <v>21</v>
      </c>
      <c r="S38" s="139">
        <f t="shared" si="18"/>
        <v>54579</v>
      </c>
      <c r="T38" s="143">
        <f t="shared" si="19"/>
        <v>0.001872094307535369</v>
      </c>
      <c r="U38" s="142">
        <v>28096</v>
      </c>
      <c r="V38" s="140">
        <v>29028</v>
      </c>
      <c r="W38" s="141">
        <v>88</v>
      </c>
      <c r="X38" s="140">
        <v>85</v>
      </c>
      <c r="Y38" s="139">
        <f t="shared" si="20"/>
        <v>57297</v>
      </c>
      <c r="Z38" s="138">
        <f t="shared" si="21"/>
        <v>-0.047437038588407754</v>
      </c>
    </row>
    <row r="39" spans="1:26" ht="21" customHeight="1">
      <c r="A39" s="146" t="s">
        <v>415</v>
      </c>
      <c r="B39" s="373" t="s">
        <v>416</v>
      </c>
      <c r="C39" s="144">
        <v>2801</v>
      </c>
      <c r="D39" s="140">
        <v>2626</v>
      </c>
      <c r="E39" s="141">
        <v>34</v>
      </c>
      <c r="F39" s="140">
        <v>109</v>
      </c>
      <c r="G39" s="139">
        <f t="shared" si="7"/>
        <v>5570</v>
      </c>
      <c r="H39" s="143">
        <f t="shared" si="15"/>
        <v>0.0017238188436610818</v>
      </c>
      <c r="I39" s="142">
        <v>3404</v>
      </c>
      <c r="J39" s="140">
        <v>3119</v>
      </c>
      <c r="K39" s="141">
        <v>76</v>
      </c>
      <c r="L39" s="140">
        <v>105</v>
      </c>
      <c r="M39" s="139">
        <f t="shared" si="16"/>
        <v>6704</v>
      </c>
      <c r="N39" s="145">
        <f t="shared" si="17"/>
        <v>-0.16915274463007157</v>
      </c>
      <c r="O39" s="144">
        <v>28225</v>
      </c>
      <c r="P39" s="140">
        <v>26586</v>
      </c>
      <c r="Q39" s="141">
        <v>676</v>
      </c>
      <c r="R39" s="140">
        <v>673</v>
      </c>
      <c r="S39" s="139">
        <f t="shared" si="18"/>
        <v>56160</v>
      </c>
      <c r="T39" s="143">
        <f t="shared" si="19"/>
        <v>0.0019263236100182548</v>
      </c>
      <c r="U39" s="142">
        <v>26005</v>
      </c>
      <c r="V39" s="140">
        <v>24743</v>
      </c>
      <c r="W39" s="141">
        <v>1037</v>
      </c>
      <c r="X39" s="140">
        <v>932</v>
      </c>
      <c r="Y39" s="139">
        <f t="shared" si="20"/>
        <v>52717</v>
      </c>
      <c r="Z39" s="138">
        <f t="shared" si="21"/>
        <v>0.06531100024659975</v>
      </c>
    </row>
    <row r="40" spans="1:26" ht="21" customHeight="1">
      <c r="A40" s="146" t="s">
        <v>417</v>
      </c>
      <c r="B40" s="373" t="s">
        <v>418</v>
      </c>
      <c r="C40" s="144">
        <v>2654</v>
      </c>
      <c r="D40" s="140">
        <v>2756</v>
      </c>
      <c r="E40" s="141">
        <v>69</v>
      </c>
      <c r="F40" s="140">
        <v>64</v>
      </c>
      <c r="G40" s="139">
        <f t="shared" si="7"/>
        <v>5543</v>
      </c>
      <c r="H40" s="143">
        <f t="shared" si="15"/>
        <v>0.0017154628097690082</v>
      </c>
      <c r="I40" s="142">
        <v>2479</v>
      </c>
      <c r="J40" s="140">
        <v>2566</v>
      </c>
      <c r="K40" s="141">
        <v>34</v>
      </c>
      <c r="L40" s="140">
        <v>34</v>
      </c>
      <c r="M40" s="139">
        <f t="shared" si="16"/>
        <v>5113</v>
      </c>
      <c r="N40" s="145">
        <f t="shared" si="17"/>
        <v>0.08409935458634843</v>
      </c>
      <c r="O40" s="144">
        <v>22933</v>
      </c>
      <c r="P40" s="140">
        <v>23481</v>
      </c>
      <c r="Q40" s="141">
        <v>742</v>
      </c>
      <c r="R40" s="140">
        <v>657</v>
      </c>
      <c r="S40" s="139">
        <f t="shared" si="18"/>
        <v>47813</v>
      </c>
      <c r="T40" s="143">
        <f t="shared" si="19"/>
        <v>0.0016400162173397937</v>
      </c>
      <c r="U40" s="142">
        <v>22609</v>
      </c>
      <c r="V40" s="140">
        <v>22648</v>
      </c>
      <c r="W40" s="141">
        <v>605</v>
      </c>
      <c r="X40" s="140">
        <v>559</v>
      </c>
      <c r="Y40" s="139">
        <f t="shared" si="20"/>
        <v>46421</v>
      </c>
      <c r="Z40" s="138">
        <f t="shared" si="21"/>
        <v>0.02998642855604139</v>
      </c>
    </row>
    <row r="41" spans="1:26" ht="21" customHeight="1">
      <c r="A41" s="146" t="s">
        <v>419</v>
      </c>
      <c r="B41" s="373" t="s">
        <v>420</v>
      </c>
      <c r="C41" s="144">
        <v>2105</v>
      </c>
      <c r="D41" s="140">
        <v>2082</v>
      </c>
      <c r="E41" s="141">
        <v>280</v>
      </c>
      <c r="F41" s="140">
        <v>272</v>
      </c>
      <c r="G41" s="139">
        <f t="shared" si="7"/>
        <v>4739</v>
      </c>
      <c r="H41" s="143">
        <f t="shared" si="15"/>
        <v>0.001466638689427265</v>
      </c>
      <c r="I41" s="142">
        <v>1901</v>
      </c>
      <c r="J41" s="140">
        <v>1910</v>
      </c>
      <c r="K41" s="141">
        <v>359</v>
      </c>
      <c r="L41" s="140">
        <v>327</v>
      </c>
      <c r="M41" s="139">
        <f t="shared" si="16"/>
        <v>4497</v>
      </c>
      <c r="N41" s="145">
        <f t="shared" si="17"/>
        <v>0.053813653546809004</v>
      </c>
      <c r="O41" s="144">
        <v>19542</v>
      </c>
      <c r="P41" s="140">
        <v>18986</v>
      </c>
      <c r="Q41" s="141">
        <v>4043</v>
      </c>
      <c r="R41" s="140">
        <v>3949</v>
      </c>
      <c r="S41" s="139">
        <f t="shared" si="18"/>
        <v>46520</v>
      </c>
      <c r="T41" s="143">
        <f t="shared" si="19"/>
        <v>0.0015956654974723862</v>
      </c>
      <c r="U41" s="142">
        <v>15518</v>
      </c>
      <c r="V41" s="140">
        <v>15322</v>
      </c>
      <c r="W41" s="141">
        <v>3031</v>
      </c>
      <c r="X41" s="140">
        <v>2832</v>
      </c>
      <c r="Y41" s="139">
        <f t="shared" si="20"/>
        <v>36703</v>
      </c>
      <c r="Z41" s="138">
        <f t="shared" si="21"/>
        <v>0.2674713238699833</v>
      </c>
    </row>
    <row r="42" spans="1:26" ht="21" customHeight="1">
      <c r="A42" s="146" t="s">
        <v>421</v>
      </c>
      <c r="B42" s="373" t="s">
        <v>422</v>
      </c>
      <c r="C42" s="144">
        <v>1556</v>
      </c>
      <c r="D42" s="140">
        <v>1521</v>
      </c>
      <c r="E42" s="141">
        <v>81</v>
      </c>
      <c r="F42" s="140">
        <v>85</v>
      </c>
      <c r="G42" s="139">
        <f t="shared" si="7"/>
        <v>3243</v>
      </c>
      <c r="H42" s="143">
        <f t="shared" si="15"/>
        <v>0.0010036525152590464</v>
      </c>
      <c r="I42" s="142">
        <v>1527</v>
      </c>
      <c r="J42" s="140">
        <v>1471</v>
      </c>
      <c r="K42" s="141">
        <v>17</v>
      </c>
      <c r="L42" s="140">
        <v>14</v>
      </c>
      <c r="M42" s="139">
        <f t="shared" si="16"/>
        <v>3029</v>
      </c>
      <c r="N42" s="145">
        <f t="shared" si="17"/>
        <v>0.07065037966325516</v>
      </c>
      <c r="O42" s="144">
        <v>12126</v>
      </c>
      <c r="P42" s="140">
        <v>11907</v>
      </c>
      <c r="Q42" s="141">
        <v>349</v>
      </c>
      <c r="R42" s="140">
        <v>352</v>
      </c>
      <c r="S42" s="139">
        <f t="shared" si="18"/>
        <v>24734</v>
      </c>
      <c r="T42" s="143">
        <f t="shared" si="19"/>
        <v>0.000848391883372356</v>
      </c>
      <c r="U42" s="142">
        <v>11643</v>
      </c>
      <c r="V42" s="140">
        <v>11039</v>
      </c>
      <c r="W42" s="141">
        <v>476</v>
      </c>
      <c r="X42" s="140">
        <v>477</v>
      </c>
      <c r="Y42" s="139">
        <f t="shared" si="20"/>
        <v>23635</v>
      </c>
      <c r="Z42" s="138">
        <f t="shared" si="21"/>
        <v>0.04649883647133479</v>
      </c>
    </row>
    <row r="43" spans="1:26" ht="21" customHeight="1">
      <c r="A43" s="146" t="s">
        <v>423</v>
      </c>
      <c r="B43" s="373" t="s">
        <v>424</v>
      </c>
      <c r="C43" s="144">
        <v>1434</v>
      </c>
      <c r="D43" s="140">
        <v>1465</v>
      </c>
      <c r="E43" s="141">
        <v>157</v>
      </c>
      <c r="F43" s="140">
        <v>177</v>
      </c>
      <c r="G43" s="139">
        <f t="shared" si="7"/>
        <v>3233</v>
      </c>
      <c r="H43" s="143">
        <f t="shared" si="15"/>
        <v>0.0010005576878916117</v>
      </c>
      <c r="I43" s="142">
        <v>1133</v>
      </c>
      <c r="J43" s="140">
        <v>1075</v>
      </c>
      <c r="K43" s="141">
        <v>245</v>
      </c>
      <c r="L43" s="140">
        <v>195</v>
      </c>
      <c r="M43" s="139">
        <f t="shared" si="16"/>
        <v>2648</v>
      </c>
      <c r="N43" s="145">
        <f t="shared" si="17"/>
        <v>0.22092145015105746</v>
      </c>
      <c r="O43" s="144">
        <v>11095</v>
      </c>
      <c r="P43" s="140">
        <v>10935</v>
      </c>
      <c r="Q43" s="141">
        <v>2195</v>
      </c>
      <c r="R43" s="140">
        <v>2007</v>
      </c>
      <c r="S43" s="139">
        <f t="shared" si="18"/>
        <v>26232</v>
      </c>
      <c r="T43" s="143">
        <f t="shared" si="19"/>
        <v>0.0008997742332264755</v>
      </c>
      <c r="U43" s="142">
        <v>10177</v>
      </c>
      <c r="V43" s="140">
        <v>9101</v>
      </c>
      <c r="W43" s="141">
        <v>2473</v>
      </c>
      <c r="X43" s="140">
        <v>1982</v>
      </c>
      <c r="Y43" s="139">
        <f t="shared" si="20"/>
        <v>23733</v>
      </c>
      <c r="Z43" s="138">
        <f t="shared" si="21"/>
        <v>0.10529642270256612</v>
      </c>
    </row>
    <row r="44" spans="1:26" ht="21" customHeight="1">
      <c r="A44" s="146" t="s">
        <v>425</v>
      </c>
      <c r="B44" s="373" t="s">
        <v>426</v>
      </c>
      <c r="C44" s="144">
        <v>732</v>
      </c>
      <c r="D44" s="140">
        <v>706</v>
      </c>
      <c r="E44" s="141">
        <v>572</v>
      </c>
      <c r="F44" s="140">
        <v>582</v>
      </c>
      <c r="G44" s="139">
        <f t="shared" si="7"/>
        <v>2592</v>
      </c>
      <c r="H44" s="143">
        <f t="shared" si="15"/>
        <v>0.0008021792536390528</v>
      </c>
      <c r="I44" s="142">
        <v>745</v>
      </c>
      <c r="J44" s="140">
        <v>683</v>
      </c>
      <c r="K44" s="141">
        <v>247</v>
      </c>
      <c r="L44" s="140">
        <v>275</v>
      </c>
      <c r="M44" s="139">
        <f t="shared" si="16"/>
        <v>1950</v>
      </c>
      <c r="N44" s="145">
        <f t="shared" si="17"/>
        <v>0.3292307692307692</v>
      </c>
      <c r="O44" s="144">
        <v>6675</v>
      </c>
      <c r="P44" s="140">
        <v>6545</v>
      </c>
      <c r="Q44" s="141">
        <v>4150</v>
      </c>
      <c r="R44" s="140">
        <v>3685</v>
      </c>
      <c r="S44" s="139">
        <f t="shared" si="18"/>
        <v>21055</v>
      </c>
      <c r="T44" s="143">
        <f t="shared" si="19"/>
        <v>0.000722199850586438</v>
      </c>
      <c r="U44" s="142">
        <v>6192</v>
      </c>
      <c r="V44" s="140">
        <v>5952</v>
      </c>
      <c r="W44" s="141">
        <v>2293</v>
      </c>
      <c r="X44" s="140">
        <v>2182</v>
      </c>
      <c r="Y44" s="139">
        <f t="shared" si="20"/>
        <v>16619</v>
      </c>
      <c r="Z44" s="138">
        <f t="shared" si="21"/>
        <v>0.2669234009266501</v>
      </c>
    </row>
    <row r="45" spans="1:26" ht="21" customHeight="1">
      <c r="A45" s="146" t="s">
        <v>427</v>
      </c>
      <c r="B45" s="373" t="s">
        <v>428</v>
      </c>
      <c r="C45" s="144">
        <v>973</v>
      </c>
      <c r="D45" s="140">
        <v>1011</v>
      </c>
      <c r="E45" s="141">
        <v>461</v>
      </c>
      <c r="F45" s="140">
        <v>17</v>
      </c>
      <c r="G45" s="139">
        <f t="shared" si="7"/>
        <v>2462</v>
      </c>
      <c r="H45" s="143">
        <f t="shared" si="15"/>
        <v>0.0007619464978624028</v>
      </c>
      <c r="I45" s="142">
        <v>763</v>
      </c>
      <c r="J45" s="140">
        <v>738</v>
      </c>
      <c r="K45" s="141">
        <v>1441</v>
      </c>
      <c r="L45" s="140">
        <v>1475</v>
      </c>
      <c r="M45" s="139">
        <f t="shared" si="16"/>
        <v>4417</v>
      </c>
      <c r="N45" s="145">
        <f t="shared" si="17"/>
        <v>-0.44260810504867554</v>
      </c>
      <c r="O45" s="144">
        <v>11855</v>
      </c>
      <c r="P45" s="140">
        <v>12050</v>
      </c>
      <c r="Q45" s="141">
        <v>7741</v>
      </c>
      <c r="R45" s="140">
        <v>7615</v>
      </c>
      <c r="S45" s="139">
        <f t="shared" si="18"/>
        <v>39261</v>
      </c>
      <c r="T45" s="143">
        <f t="shared" si="19"/>
        <v>0.0013466771946746207</v>
      </c>
      <c r="U45" s="142">
        <v>7234</v>
      </c>
      <c r="V45" s="140">
        <v>7187</v>
      </c>
      <c r="W45" s="141">
        <v>14685</v>
      </c>
      <c r="X45" s="140">
        <v>14978</v>
      </c>
      <c r="Y45" s="139">
        <f t="shared" si="20"/>
        <v>44084</v>
      </c>
      <c r="Z45" s="138">
        <f t="shared" si="21"/>
        <v>-0.10940477270665094</v>
      </c>
    </row>
    <row r="46" spans="1:26" ht="21" customHeight="1">
      <c r="A46" s="146" t="s">
        <v>429</v>
      </c>
      <c r="B46" s="373" t="s">
        <v>430</v>
      </c>
      <c r="C46" s="144">
        <v>1042</v>
      </c>
      <c r="D46" s="140">
        <v>1057</v>
      </c>
      <c r="E46" s="141">
        <v>147</v>
      </c>
      <c r="F46" s="140">
        <v>186</v>
      </c>
      <c r="G46" s="139">
        <f t="shared" si="7"/>
        <v>2432</v>
      </c>
      <c r="H46" s="143">
        <f t="shared" si="15"/>
        <v>0.0007526620157600989</v>
      </c>
      <c r="I46" s="142">
        <v>968</v>
      </c>
      <c r="J46" s="140">
        <v>924</v>
      </c>
      <c r="K46" s="141">
        <v>74</v>
      </c>
      <c r="L46" s="140">
        <v>114</v>
      </c>
      <c r="M46" s="139">
        <f t="shared" si="16"/>
        <v>2080</v>
      </c>
      <c r="N46" s="145">
        <f t="shared" si="17"/>
        <v>0.1692307692307693</v>
      </c>
      <c r="O46" s="144">
        <v>11129</v>
      </c>
      <c r="P46" s="140">
        <v>11592</v>
      </c>
      <c r="Q46" s="141">
        <v>1219</v>
      </c>
      <c r="R46" s="140">
        <v>1132</v>
      </c>
      <c r="S46" s="139">
        <f t="shared" si="18"/>
        <v>25072</v>
      </c>
      <c r="T46" s="143">
        <f t="shared" si="19"/>
        <v>0.0008599854976919103</v>
      </c>
      <c r="U46" s="142">
        <v>10105</v>
      </c>
      <c r="V46" s="140">
        <v>10251</v>
      </c>
      <c r="W46" s="141">
        <v>1823</v>
      </c>
      <c r="X46" s="140">
        <v>1632</v>
      </c>
      <c r="Y46" s="139">
        <f t="shared" si="20"/>
        <v>23811</v>
      </c>
      <c r="Z46" s="138">
        <f t="shared" si="21"/>
        <v>0.05295871655957329</v>
      </c>
    </row>
    <row r="47" spans="1:26" ht="21" customHeight="1">
      <c r="A47" s="146" t="s">
        <v>431</v>
      </c>
      <c r="B47" s="373" t="s">
        <v>431</v>
      </c>
      <c r="C47" s="144">
        <v>820</v>
      </c>
      <c r="D47" s="140">
        <v>928</v>
      </c>
      <c r="E47" s="141">
        <v>324</v>
      </c>
      <c r="F47" s="140">
        <v>301</v>
      </c>
      <c r="G47" s="139">
        <f t="shared" si="7"/>
        <v>2373</v>
      </c>
      <c r="H47" s="143">
        <f t="shared" si="15"/>
        <v>0.0007344025342922347</v>
      </c>
      <c r="I47" s="142">
        <v>680</v>
      </c>
      <c r="J47" s="140">
        <v>614</v>
      </c>
      <c r="K47" s="141">
        <v>171</v>
      </c>
      <c r="L47" s="140">
        <v>210</v>
      </c>
      <c r="M47" s="139">
        <f t="shared" si="16"/>
        <v>1675</v>
      </c>
      <c r="N47" s="145">
        <f t="shared" si="17"/>
        <v>0.41671641791044767</v>
      </c>
      <c r="O47" s="144">
        <v>7069</v>
      </c>
      <c r="P47" s="140">
        <v>7250</v>
      </c>
      <c r="Q47" s="141">
        <v>1795</v>
      </c>
      <c r="R47" s="140">
        <v>1733</v>
      </c>
      <c r="S47" s="139">
        <f t="shared" si="18"/>
        <v>17847</v>
      </c>
      <c r="T47" s="143">
        <f t="shared" si="19"/>
        <v>0.0006121634164529165</v>
      </c>
      <c r="U47" s="142">
        <v>4932</v>
      </c>
      <c r="V47" s="140">
        <v>4866</v>
      </c>
      <c r="W47" s="141">
        <v>1793</v>
      </c>
      <c r="X47" s="140">
        <v>1861</v>
      </c>
      <c r="Y47" s="139">
        <f t="shared" si="20"/>
        <v>13452</v>
      </c>
      <c r="Z47" s="138">
        <f t="shared" si="21"/>
        <v>0.3267172167707404</v>
      </c>
    </row>
    <row r="48" spans="1:26" ht="21" customHeight="1">
      <c r="A48" s="146" t="s">
        <v>432</v>
      </c>
      <c r="B48" s="373" t="s">
        <v>432</v>
      </c>
      <c r="C48" s="144">
        <v>610</v>
      </c>
      <c r="D48" s="140">
        <v>618</v>
      </c>
      <c r="E48" s="141">
        <v>429</v>
      </c>
      <c r="F48" s="140">
        <v>443</v>
      </c>
      <c r="G48" s="139">
        <f t="shared" si="7"/>
        <v>2100</v>
      </c>
      <c r="H48" s="143">
        <f aca="true" t="shared" si="22" ref="H48:H61">G48/$G$9</f>
        <v>0.0006499137471612696</v>
      </c>
      <c r="I48" s="142">
        <v>455</v>
      </c>
      <c r="J48" s="140">
        <v>438</v>
      </c>
      <c r="K48" s="141">
        <v>454</v>
      </c>
      <c r="L48" s="140">
        <v>615</v>
      </c>
      <c r="M48" s="139">
        <f aca="true" t="shared" si="23" ref="M48:M61">SUM(I48:L48)</f>
        <v>1962</v>
      </c>
      <c r="N48" s="145">
        <f aca="true" t="shared" si="24" ref="N48:N61">IF(ISERROR(G48/M48-1),"         /0",(G48/M48-1))</f>
        <v>0.07033639143730896</v>
      </c>
      <c r="O48" s="144">
        <v>4843</v>
      </c>
      <c r="P48" s="140">
        <v>4966</v>
      </c>
      <c r="Q48" s="141">
        <v>4601</v>
      </c>
      <c r="R48" s="140">
        <v>4501</v>
      </c>
      <c r="S48" s="139">
        <f aca="true" t="shared" si="25" ref="S48:S61">SUM(O48:R48)</f>
        <v>18911</v>
      </c>
      <c r="T48" s="143">
        <f aca="true" t="shared" si="26" ref="T48:T61">S48/$S$9</f>
        <v>0.0006486592911156556</v>
      </c>
      <c r="U48" s="142">
        <v>3170</v>
      </c>
      <c r="V48" s="140">
        <v>3371</v>
      </c>
      <c r="W48" s="141">
        <v>4591</v>
      </c>
      <c r="X48" s="140">
        <v>5352</v>
      </c>
      <c r="Y48" s="139">
        <f aca="true" t="shared" si="27" ref="Y48:Y61">SUM(U48:X48)</f>
        <v>16484</v>
      </c>
      <c r="Z48" s="138">
        <f aca="true" t="shared" si="28" ref="Z48:Z61">IF(ISERROR(S48/Y48-1),"         /0",IF(S48/Y48&gt;5,"  *  ",(S48/Y48-1)))</f>
        <v>0.14723368114535318</v>
      </c>
    </row>
    <row r="49" spans="1:26" ht="21" customHeight="1">
      <c r="A49" s="146" t="s">
        <v>433</v>
      </c>
      <c r="B49" s="373" t="s">
        <v>434</v>
      </c>
      <c r="C49" s="144">
        <v>959</v>
      </c>
      <c r="D49" s="140">
        <v>938</v>
      </c>
      <c r="E49" s="141">
        <v>57</v>
      </c>
      <c r="F49" s="140">
        <v>67</v>
      </c>
      <c r="G49" s="139">
        <f t="shared" si="7"/>
        <v>2021</v>
      </c>
      <c r="H49" s="143">
        <f t="shared" si="22"/>
        <v>0.0006254646109585361</v>
      </c>
      <c r="I49" s="142">
        <v>812</v>
      </c>
      <c r="J49" s="140">
        <v>682</v>
      </c>
      <c r="K49" s="141">
        <v>8</v>
      </c>
      <c r="L49" s="140">
        <v>11</v>
      </c>
      <c r="M49" s="139">
        <f t="shared" si="23"/>
        <v>1513</v>
      </c>
      <c r="N49" s="145">
        <f t="shared" si="24"/>
        <v>0.33575677461996034</v>
      </c>
      <c r="O49" s="144">
        <v>8500</v>
      </c>
      <c r="P49" s="140">
        <v>8948</v>
      </c>
      <c r="Q49" s="141">
        <v>588</v>
      </c>
      <c r="R49" s="140">
        <v>683</v>
      </c>
      <c r="S49" s="139">
        <f t="shared" si="25"/>
        <v>18719</v>
      </c>
      <c r="T49" s="143">
        <f t="shared" si="26"/>
        <v>0.0006420735693720034</v>
      </c>
      <c r="U49" s="142">
        <v>8549</v>
      </c>
      <c r="V49" s="140">
        <v>8734</v>
      </c>
      <c r="W49" s="141">
        <v>257</v>
      </c>
      <c r="X49" s="140">
        <v>203</v>
      </c>
      <c r="Y49" s="139">
        <f t="shared" si="27"/>
        <v>17743</v>
      </c>
      <c r="Z49" s="138">
        <f t="shared" si="28"/>
        <v>0.055007608634391136</v>
      </c>
    </row>
    <row r="50" spans="1:26" ht="21" customHeight="1">
      <c r="A50" s="146" t="s">
        <v>435</v>
      </c>
      <c r="B50" s="373" t="s">
        <v>436</v>
      </c>
      <c r="C50" s="144">
        <v>904</v>
      </c>
      <c r="D50" s="140">
        <v>937</v>
      </c>
      <c r="E50" s="141">
        <v>0</v>
      </c>
      <c r="F50" s="140">
        <v>0</v>
      </c>
      <c r="G50" s="139">
        <f t="shared" si="7"/>
        <v>1841</v>
      </c>
      <c r="H50" s="143">
        <f t="shared" si="22"/>
        <v>0.000569757718344713</v>
      </c>
      <c r="I50" s="142">
        <v>931</v>
      </c>
      <c r="J50" s="140">
        <v>1024</v>
      </c>
      <c r="K50" s="141"/>
      <c r="L50" s="140"/>
      <c r="M50" s="139">
        <f t="shared" si="23"/>
        <v>1955</v>
      </c>
      <c r="N50" s="145">
        <f t="shared" si="24"/>
        <v>-0.058312020460358105</v>
      </c>
      <c r="O50" s="144">
        <v>8026</v>
      </c>
      <c r="P50" s="140">
        <v>8586</v>
      </c>
      <c r="Q50" s="141">
        <v>25</v>
      </c>
      <c r="R50" s="140">
        <v>26</v>
      </c>
      <c r="S50" s="139">
        <f t="shared" si="25"/>
        <v>16663</v>
      </c>
      <c r="T50" s="143">
        <f t="shared" si="26"/>
        <v>0.0005715514657003949</v>
      </c>
      <c r="U50" s="142">
        <v>9893</v>
      </c>
      <c r="V50" s="140">
        <v>9254</v>
      </c>
      <c r="W50" s="141"/>
      <c r="X50" s="140"/>
      <c r="Y50" s="139">
        <f t="shared" si="27"/>
        <v>19147</v>
      </c>
      <c r="Z50" s="138">
        <f t="shared" si="28"/>
        <v>-0.1297331174596542</v>
      </c>
    </row>
    <row r="51" spans="1:26" ht="21" customHeight="1">
      <c r="A51" s="146" t="s">
        <v>437</v>
      </c>
      <c r="B51" s="373" t="s">
        <v>437</v>
      </c>
      <c r="C51" s="144">
        <v>390</v>
      </c>
      <c r="D51" s="140">
        <v>418</v>
      </c>
      <c r="E51" s="141">
        <v>569</v>
      </c>
      <c r="F51" s="140">
        <v>463</v>
      </c>
      <c r="G51" s="139">
        <f t="shared" si="7"/>
        <v>1840</v>
      </c>
      <c r="H51" s="143">
        <f t="shared" si="22"/>
        <v>0.0005694482356079695</v>
      </c>
      <c r="I51" s="142">
        <v>391</v>
      </c>
      <c r="J51" s="140">
        <v>287</v>
      </c>
      <c r="K51" s="141">
        <v>558</v>
      </c>
      <c r="L51" s="140">
        <v>466</v>
      </c>
      <c r="M51" s="139">
        <f t="shared" si="23"/>
        <v>1702</v>
      </c>
      <c r="N51" s="145">
        <f t="shared" si="24"/>
        <v>0.08108108108108114</v>
      </c>
      <c r="O51" s="144">
        <v>3814</v>
      </c>
      <c r="P51" s="140">
        <v>4120</v>
      </c>
      <c r="Q51" s="141">
        <v>4467</v>
      </c>
      <c r="R51" s="140">
        <v>4194</v>
      </c>
      <c r="S51" s="139">
        <f t="shared" si="25"/>
        <v>16595</v>
      </c>
      <c r="T51" s="143">
        <f t="shared" si="26"/>
        <v>0.0005692190225828514</v>
      </c>
      <c r="U51" s="142">
        <v>4312</v>
      </c>
      <c r="V51" s="140">
        <v>5070</v>
      </c>
      <c r="W51" s="141">
        <v>6161</v>
      </c>
      <c r="X51" s="140">
        <v>5117</v>
      </c>
      <c r="Y51" s="139">
        <f t="shared" si="27"/>
        <v>20660</v>
      </c>
      <c r="Z51" s="138">
        <f t="shared" si="28"/>
        <v>-0.19675701839303006</v>
      </c>
    </row>
    <row r="52" spans="1:26" ht="21" customHeight="1">
      <c r="A52" s="146" t="s">
        <v>438</v>
      </c>
      <c r="B52" s="373" t="s">
        <v>439</v>
      </c>
      <c r="C52" s="144">
        <v>175</v>
      </c>
      <c r="D52" s="140">
        <v>135</v>
      </c>
      <c r="E52" s="141">
        <v>693</v>
      </c>
      <c r="F52" s="140">
        <v>818</v>
      </c>
      <c r="G52" s="139">
        <f t="shared" si="7"/>
        <v>1821</v>
      </c>
      <c r="H52" s="143">
        <f t="shared" si="22"/>
        <v>0.0005635680636098438</v>
      </c>
      <c r="I52" s="142">
        <v>135</v>
      </c>
      <c r="J52" s="140">
        <v>137</v>
      </c>
      <c r="K52" s="141">
        <v>427</v>
      </c>
      <c r="L52" s="140">
        <v>540</v>
      </c>
      <c r="M52" s="139">
        <f t="shared" si="23"/>
        <v>1239</v>
      </c>
      <c r="N52" s="145">
        <f t="shared" si="24"/>
        <v>0.46973365617433416</v>
      </c>
      <c r="O52" s="144">
        <v>640</v>
      </c>
      <c r="P52" s="140">
        <v>632</v>
      </c>
      <c r="Q52" s="141">
        <v>4920</v>
      </c>
      <c r="R52" s="140">
        <v>5107</v>
      </c>
      <c r="S52" s="139">
        <f t="shared" si="25"/>
        <v>11299</v>
      </c>
      <c r="T52" s="143">
        <f t="shared" si="26"/>
        <v>0.0003875628644871129</v>
      </c>
      <c r="U52" s="142">
        <v>530</v>
      </c>
      <c r="V52" s="140">
        <v>674</v>
      </c>
      <c r="W52" s="141">
        <v>2816</v>
      </c>
      <c r="X52" s="140">
        <v>3677</v>
      </c>
      <c r="Y52" s="139">
        <f t="shared" si="27"/>
        <v>7697</v>
      </c>
      <c r="Z52" s="138">
        <f t="shared" si="28"/>
        <v>0.4679745355333247</v>
      </c>
    </row>
    <row r="53" spans="1:26" ht="21" customHeight="1">
      <c r="A53" s="146" t="s">
        <v>440</v>
      </c>
      <c r="B53" s="373" t="s">
        <v>441</v>
      </c>
      <c r="C53" s="144">
        <v>614</v>
      </c>
      <c r="D53" s="140">
        <v>571</v>
      </c>
      <c r="E53" s="141">
        <v>330</v>
      </c>
      <c r="F53" s="140">
        <v>296</v>
      </c>
      <c r="G53" s="139">
        <f t="shared" si="7"/>
        <v>1811</v>
      </c>
      <c r="H53" s="143">
        <f t="shared" si="22"/>
        <v>0.0005604732362424091</v>
      </c>
      <c r="I53" s="142">
        <v>532</v>
      </c>
      <c r="J53" s="140">
        <v>562</v>
      </c>
      <c r="K53" s="141">
        <v>289</v>
      </c>
      <c r="L53" s="140">
        <v>302</v>
      </c>
      <c r="M53" s="139">
        <f t="shared" si="23"/>
        <v>1685</v>
      </c>
      <c r="N53" s="145">
        <f t="shared" si="24"/>
        <v>0.07477744807121667</v>
      </c>
      <c r="O53" s="144">
        <v>5136</v>
      </c>
      <c r="P53" s="140">
        <v>4589</v>
      </c>
      <c r="Q53" s="141">
        <v>2880</v>
      </c>
      <c r="R53" s="140">
        <v>2334</v>
      </c>
      <c r="S53" s="139">
        <f t="shared" si="25"/>
        <v>14939</v>
      </c>
      <c r="T53" s="143">
        <f t="shared" si="26"/>
        <v>0.0005124171725438516</v>
      </c>
      <c r="U53" s="142">
        <v>4576</v>
      </c>
      <c r="V53" s="140">
        <v>4242</v>
      </c>
      <c r="W53" s="141">
        <v>3051</v>
      </c>
      <c r="X53" s="140">
        <v>2891</v>
      </c>
      <c r="Y53" s="139">
        <f t="shared" si="27"/>
        <v>14760</v>
      </c>
      <c r="Z53" s="138">
        <f t="shared" si="28"/>
        <v>0.012127371273712662</v>
      </c>
    </row>
    <row r="54" spans="1:26" ht="21" customHeight="1">
      <c r="A54" s="146" t="s">
        <v>442</v>
      </c>
      <c r="B54" s="373" t="s">
        <v>443</v>
      </c>
      <c r="C54" s="144">
        <v>804</v>
      </c>
      <c r="D54" s="140">
        <v>791</v>
      </c>
      <c r="E54" s="141">
        <v>39</v>
      </c>
      <c r="F54" s="140">
        <v>39</v>
      </c>
      <c r="G54" s="139">
        <f t="shared" si="7"/>
        <v>1673</v>
      </c>
      <c r="H54" s="143">
        <f t="shared" si="22"/>
        <v>0.0005177646185718115</v>
      </c>
      <c r="I54" s="142">
        <v>1873</v>
      </c>
      <c r="J54" s="140">
        <v>1873</v>
      </c>
      <c r="K54" s="141">
        <v>20</v>
      </c>
      <c r="L54" s="140">
        <v>19</v>
      </c>
      <c r="M54" s="139">
        <f t="shared" si="23"/>
        <v>3785</v>
      </c>
      <c r="N54" s="145">
        <f t="shared" si="24"/>
        <v>-0.5579920739762219</v>
      </c>
      <c r="O54" s="144">
        <v>12176</v>
      </c>
      <c r="P54" s="140">
        <v>11506</v>
      </c>
      <c r="Q54" s="141">
        <v>382</v>
      </c>
      <c r="R54" s="140">
        <v>374</v>
      </c>
      <c r="S54" s="139">
        <f t="shared" si="25"/>
        <v>24438</v>
      </c>
      <c r="T54" s="143">
        <f t="shared" si="26"/>
        <v>0.0008382388956842256</v>
      </c>
      <c r="U54" s="142">
        <v>14134</v>
      </c>
      <c r="V54" s="140">
        <v>13783</v>
      </c>
      <c r="W54" s="141">
        <v>462</v>
      </c>
      <c r="X54" s="140">
        <v>481</v>
      </c>
      <c r="Y54" s="139">
        <f t="shared" si="27"/>
        <v>28860</v>
      </c>
      <c r="Z54" s="138">
        <f t="shared" si="28"/>
        <v>-0.1532224532224532</v>
      </c>
    </row>
    <row r="55" spans="1:26" ht="21" customHeight="1">
      <c r="A55" s="146" t="s">
        <v>429</v>
      </c>
      <c r="B55" s="373" t="s">
        <v>444</v>
      </c>
      <c r="C55" s="144">
        <v>0</v>
      </c>
      <c r="D55" s="140">
        <v>0</v>
      </c>
      <c r="E55" s="141">
        <v>585</v>
      </c>
      <c r="F55" s="140">
        <v>558</v>
      </c>
      <c r="G55" s="139">
        <f t="shared" si="7"/>
        <v>1143</v>
      </c>
      <c r="H55" s="143">
        <f t="shared" si="22"/>
        <v>0.0003537387680977767</v>
      </c>
      <c r="I55" s="142"/>
      <c r="J55" s="140"/>
      <c r="K55" s="141">
        <v>340</v>
      </c>
      <c r="L55" s="140">
        <v>336</v>
      </c>
      <c r="M55" s="139">
        <f t="shared" si="23"/>
        <v>676</v>
      </c>
      <c r="N55" s="145">
        <f t="shared" si="24"/>
        <v>0.6908284023668638</v>
      </c>
      <c r="O55" s="144"/>
      <c r="P55" s="140"/>
      <c r="Q55" s="141">
        <v>3734</v>
      </c>
      <c r="R55" s="140">
        <v>4101</v>
      </c>
      <c r="S55" s="139">
        <f t="shared" si="25"/>
        <v>7835</v>
      </c>
      <c r="T55" s="143">
        <f t="shared" si="26"/>
        <v>0.000268745468028722</v>
      </c>
      <c r="U55" s="142"/>
      <c r="V55" s="140"/>
      <c r="W55" s="141">
        <v>4032</v>
      </c>
      <c r="X55" s="140">
        <v>4308</v>
      </c>
      <c r="Y55" s="139">
        <f t="shared" si="27"/>
        <v>8340</v>
      </c>
      <c r="Z55" s="138">
        <f t="shared" si="28"/>
        <v>-0.06055155875299756</v>
      </c>
    </row>
    <row r="56" spans="1:26" ht="21" customHeight="1">
      <c r="A56" s="146" t="s">
        <v>445</v>
      </c>
      <c r="B56" s="373" t="s">
        <v>446</v>
      </c>
      <c r="C56" s="144">
        <v>395</v>
      </c>
      <c r="D56" s="140">
        <v>454</v>
      </c>
      <c r="E56" s="141">
        <v>82</v>
      </c>
      <c r="F56" s="140">
        <v>84</v>
      </c>
      <c r="G56" s="139">
        <f t="shared" si="7"/>
        <v>1015</v>
      </c>
      <c r="H56" s="143">
        <f t="shared" si="22"/>
        <v>0.00031412497779461366</v>
      </c>
      <c r="I56" s="142">
        <v>352</v>
      </c>
      <c r="J56" s="140">
        <v>439</v>
      </c>
      <c r="K56" s="141">
        <v>71</v>
      </c>
      <c r="L56" s="140">
        <v>60</v>
      </c>
      <c r="M56" s="139">
        <f t="shared" si="23"/>
        <v>922</v>
      </c>
      <c r="N56" s="145">
        <f t="shared" si="24"/>
        <v>0.10086767895878523</v>
      </c>
      <c r="O56" s="144">
        <v>3391</v>
      </c>
      <c r="P56" s="140">
        <v>3970</v>
      </c>
      <c r="Q56" s="141">
        <v>1080</v>
      </c>
      <c r="R56" s="140">
        <v>1064</v>
      </c>
      <c r="S56" s="139">
        <f t="shared" si="25"/>
        <v>9505</v>
      </c>
      <c r="T56" s="143">
        <f t="shared" si="26"/>
        <v>0.0003260275269448631</v>
      </c>
      <c r="U56" s="142">
        <v>2749</v>
      </c>
      <c r="V56" s="140">
        <v>3149</v>
      </c>
      <c r="W56" s="141">
        <v>826</v>
      </c>
      <c r="X56" s="140">
        <v>785</v>
      </c>
      <c r="Y56" s="139">
        <f t="shared" si="27"/>
        <v>7509</v>
      </c>
      <c r="Z56" s="138">
        <f t="shared" si="28"/>
        <v>0.26581435610600623</v>
      </c>
    </row>
    <row r="57" spans="1:26" ht="21" customHeight="1">
      <c r="A57" s="146" t="s">
        <v>447</v>
      </c>
      <c r="B57" s="373" t="s">
        <v>447</v>
      </c>
      <c r="C57" s="144">
        <v>0</v>
      </c>
      <c r="D57" s="140">
        <v>0</v>
      </c>
      <c r="E57" s="141">
        <v>488</v>
      </c>
      <c r="F57" s="140">
        <v>465</v>
      </c>
      <c r="G57" s="139">
        <f t="shared" si="7"/>
        <v>953</v>
      </c>
      <c r="H57" s="143">
        <f t="shared" si="22"/>
        <v>0.000294937048116519</v>
      </c>
      <c r="I57" s="142"/>
      <c r="J57" s="140"/>
      <c r="K57" s="141">
        <v>373</v>
      </c>
      <c r="L57" s="140">
        <v>349</v>
      </c>
      <c r="M57" s="139">
        <f t="shared" si="23"/>
        <v>722</v>
      </c>
      <c r="N57" s="145">
        <f t="shared" si="24"/>
        <v>0.3199445983379501</v>
      </c>
      <c r="O57" s="144"/>
      <c r="P57" s="140"/>
      <c r="Q57" s="141">
        <v>4776</v>
      </c>
      <c r="R57" s="140">
        <v>4103</v>
      </c>
      <c r="S57" s="139">
        <f t="shared" si="25"/>
        <v>8879</v>
      </c>
      <c r="T57" s="143">
        <f t="shared" si="26"/>
        <v>0.0003045553300098306</v>
      </c>
      <c r="U57" s="142"/>
      <c r="V57" s="140"/>
      <c r="W57" s="141">
        <v>3018</v>
      </c>
      <c r="X57" s="140">
        <v>2820</v>
      </c>
      <c r="Y57" s="139">
        <f t="shared" si="27"/>
        <v>5838</v>
      </c>
      <c r="Z57" s="138">
        <f t="shared" si="28"/>
        <v>0.5208975676601575</v>
      </c>
    </row>
    <row r="58" spans="1:26" ht="21" customHeight="1">
      <c r="A58" s="146" t="s">
        <v>448</v>
      </c>
      <c r="B58" s="373" t="s">
        <v>448</v>
      </c>
      <c r="C58" s="144">
        <v>442</v>
      </c>
      <c r="D58" s="140">
        <v>452</v>
      </c>
      <c r="E58" s="141">
        <v>25</v>
      </c>
      <c r="F58" s="140">
        <v>25</v>
      </c>
      <c r="G58" s="139">
        <f t="shared" si="7"/>
        <v>944</v>
      </c>
      <c r="H58" s="143">
        <f t="shared" si="22"/>
        <v>0.00029215170348582785</v>
      </c>
      <c r="I58" s="142">
        <v>473</v>
      </c>
      <c r="J58" s="140">
        <v>476</v>
      </c>
      <c r="K58" s="141">
        <v>54</v>
      </c>
      <c r="L58" s="140">
        <v>32</v>
      </c>
      <c r="M58" s="139">
        <f t="shared" si="23"/>
        <v>1035</v>
      </c>
      <c r="N58" s="145">
        <f t="shared" si="24"/>
        <v>-0.0879227053140097</v>
      </c>
      <c r="O58" s="144">
        <v>3924</v>
      </c>
      <c r="P58" s="140">
        <v>3683</v>
      </c>
      <c r="Q58" s="141">
        <v>256</v>
      </c>
      <c r="R58" s="140">
        <v>237</v>
      </c>
      <c r="S58" s="139">
        <f t="shared" si="25"/>
        <v>8100</v>
      </c>
      <c r="T58" s="143">
        <f t="shared" si="26"/>
        <v>0.0002778351360603252</v>
      </c>
      <c r="U58" s="142">
        <v>3762</v>
      </c>
      <c r="V58" s="140">
        <v>3835</v>
      </c>
      <c r="W58" s="141">
        <v>210</v>
      </c>
      <c r="X58" s="140">
        <v>179</v>
      </c>
      <c r="Y58" s="139">
        <f t="shared" si="27"/>
        <v>7986</v>
      </c>
      <c r="Z58" s="138">
        <f t="shared" si="28"/>
        <v>0.01427498121712989</v>
      </c>
    </row>
    <row r="59" spans="1:26" ht="21" customHeight="1">
      <c r="A59" s="146" t="s">
        <v>449</v>
      </c>
      <c r="B59" s="373" t="s">
        <v>450</v>
      </c>
      <c r="C59" s="144">
        <v>0</v>
      </c>
      <c r="D59" s="140">
        <v>0</v>
      </c>
      <c r="E59" s="141">
        <v>415</v>
      </c>
      <c r="F59" s="140">
        <v>481</v>
      </c>
      <c r="G59" s="139">
        <f t="shared" si="7"/>
        <v>896</v>
      </c>
      <c r="H59" s="143">
        <f t="shared" si="22"/>
        <v>0.0002772965321221417</v>
      </c>
      <c r="I59" s="142"/>
      <c r="J59" s="140"/>
      <c r="K59" s="141">
        <v>349</v>
      </c>
      <c r="L59" s="140">
        <v>367</v>
      </c>
      <c r="M59" s="139">
        <f t="shared" si="23"/>
        <v>716</v>
      </c>
      <c r="N59" s="145">
        <f t="shared" si="24"/>
        <v>0.25139664804469275</v>
      </c>
      <c r="O59" s="144"/>
      <c r="P59" s="140"/>
      <c r="Q59" s="141">
        <v>3680</v>
      </c>
      <c r="R59" s="140">
        <v>3851</v>
      </c>
      <c r="S59" s="139">
        <f t="shared" si="25"/>
        <v>7531</v>
      </c>
      <c r="T59" s="143">
        <f t="shared" si="26"/>
        <v>0.0002583180752679394</v>
      </c>
      <c r="U59" s="142"/>
      <c r="V59" s="140"/>
      <c r="W59" s="141">
        <v>3705</v>
      </c>
      <c r="X59" s="140">
        <v>3781</v>
      </c>
      <c r="Y59" s="139">
        <f t="shared" si="27"/>
        <v>7486</v>
      </c>
      <c r="Z59" s="138">
        <f t="shared" si="28"/>
        <v>0.00601122094576545</v>
      </c>
    </row>
    <row r="60" spans="1:26" ht="21" customHeight="1">
      <c r="A60" s="146" t="s">
        <v>451</v>
      </c>
      <c r="B60" s="373" t="s">
        <v>451</v>
      </c>
      <c r="C60" s="144">
        <v>0</v>
      </c>
      <c r="D60" s="140">
        <v>0</v>
      </c>
      <c r="E60" s="141">
        <v>392</v>
      </c>
      <c r="F60" s="140">
        <v>408</v>
      </c>
      <c r="G60" s="139">
        <f t="shared" si="7"/>
        <v>800</v>
      </c>
      <c r="H60" s="143">
        <f t="shared" si="22"/>
        <v>0.0002475861893947694</v>
      </c>
      <c r="I60" s="142"/>
      <c r="J60" s="140"/>
      <c r="K60" s="141">
        <v>273</v>
      </c>
      <c r="L60" s="140">
        <v>265</v>
      </c>
      <c r="M60" s="139">
        <f t="shared" si="23"/>
        <v>538</v>
      </c>
      <c r="N60" s="145">
        <f t="shared" si="24"/>
        <v>0.486988847583643</v>
      </c>
      <c r="O60" s="144"/>
      <c r="P60" s="140"/>
      <c r="Q60" s="141">
        <v>3943</v>
      </c>
      <c r="R60" s="140">
        <v>3868</v>
      </c>
      <c r="S60" s="139">
        <f t="shared" si="25"/>
        <v>7811</v>
      </c>
      <c r="T60" s="143">
        <f t="shared" si="26"/>
        <v>0.00026792225281076546</v>
      </c>
      <c r="U60" s="142"/>
      <c r="V60" s="140"/>
      <c r="W60" s="141">
        <v>2208</v>
      </c>
      <c r="X60" s="140">
        <v>2393</v>
      </c>
      <c r="Y60" s="139">
        <f t="shared" si="27"/>
        <v>4601</v>
      </c>
      <c r="Z60" s="138">
        <f t="shared" si="28"/>
        <v>0.6976744186046511</v>
      </c>
    </row>
    <row r="61" spans="1:26" ht="21" customHeight="1" thickBot="1">
      <c r="A61" s="137" t="s">
        <v>55</v>
      </c>
      <c r="B61" s="374" t="s">
        <v>55</v>
      </c>
      <c r="C61" s="135">
        <v>2213</v>
      </c>
      <c r="D61" s="131">
        <v>2204</v>
      </c>
      <c r="E61" s="132">
        <v>6618</v>
      </c>
      <c r="F61" s="131">
        <v>6551</v>
      </c>
      <c r="G61" s="130">
        <f t="shared" si="7"/>
        <v>17586</v>
      </c>
      <c r="H61" s="134">
        <f t="shared" si="22"/>
        <v>0.005442563408370518</v>
      </c>
      <c r="I61" s="133">
        <v>2663</v>
      </c>
      <c r="J61" s="131">
        <v>2546</v>
      </c>
      <c r="K61" s="132">
        <v>5842</v>
      </c>
      <c r="L61" s="131">
        <v>5837</v>
      </c>
      <c r="M61" s="130">
        <f t="shared" si="23"/>
        <v>16888</v>
      </c>
      <c r="N61" s="136">
        <f t="shared" si="24"/>
        <v>0.041331122690667854</v>
      </c>
      <c r="O61" s="135">
        <v>23519</v>
      </c>
      <c r="P61" s="131">
        <v>22703</v>
      </c>
      <c r="Q61" s="132">
        <v>58549</v>
      </c>
      <c r="R61" s="131">
        <v>57135</v>
      </c>
      <c r="S61" s="130">
        <f t="shared" si="25"/>
        <v>161906</v>
      </c>
      <c r="T61" s="134">
        <f t="shared" si="26"/>
        <v>0.005553478461602842</v>
      </c>
      <c r="U61" s="133">
        <v>24293</v>
      </c>
      <c r="V61" s="131">
        <v>24031</v>
      </c>
      <c r="W61" s="132">
        <v>61391</v>
      </c>
      <c r="X61" s="131">
        <v>67410</v>
      </c>
      <c r="Y61" s="130">
        <f t="shared" si="27"/>
        <v>177125</v>
      </c>
      <c r="Z61" s="129">
        <f t="shared" si="28"/>
        <v>-0.08592237120677493</v>
      </c>
    </row>
    <row r="62" spans="1:2" ht="15.75" thickTop="1">
      <c r="A62" s="128" t="s">
        <v>42</v>
      </c>
      <c r="B62" s="128"/>
    </row>
    <row r="63" spans="1:2" ht="15">
      <c r="A63" s="128" t="s">
        <v>41</v>
      </c>
      <c r="B63" s="128"/>
    </row>
    <row r="64" spans="1:3" ht="15">
      <c r="A64" s="375" t="s">
        <v>122</v>
      </c>
      <c r="B64" s="376"/>
      <c r="C64" s="376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2:Z65536 N62:N65536 Z3 N3 N5:N8 Z5:Z8">
    <cfRule type="cellIs" priority="3" dxfId="95" operator="lessThan" stopIfTrue="1">
      <formula>0</formula>
    </cfRule>
  </conditionalFormatting>
  <conditionalFormatting sqref="N9:N61 Z9:Z61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80" zoomScaleNormal="80" zoomScalePageLayoutView="0" workbookViewId="0" topLeftCell="B1">
      <selection activeCell="Y1" sqref="Y1:Z1"/>
    </sheetView>
  </sheetViews>
  <sheetFormatPr defaultColWidth="8.00390625" defaultRowHeight="15"/>
  <cols>
    <col min="1" max="1" width="25.421875" style="127" customWidth="1"/>
    <col min="2" max="2" width="40.421875" style="127" bestFit="1" customWidth="1"/>
    <col min="3" max="3" width="9.57421875" style="127" customWidth="1"/>
    <col min="4" max="4" width="10.421875" style="127" customWidth="1"/>
    <col min="5" max="5" width="8.57421875" style="127" bestFit="1" customWidth="1"/>
    <col min="6" max="6" width="10.57421875" style="127" bestFit="1" customWidth="1"/>
    <col min="7" max="7" width="10.00390625" style="127" customWidth="1"/>
    <col min="8" max="8" width="10.7109375" style="127" customWidth="1"/>
    <col min="9" max="9" width="9.421875" style="127" customWidth="1"/>
    <col min="10" max="10" width="11.57421875" style="127" bestFit="1" customWidth="1"/>
    <col min="11" max="11" width="9.00390625" style="127" bestFit="1" customWidth="1"/>
    <col min="12" max="12" width="10.57421875" style="127" bestFit="1" customWidth="1"/>
    <col min="13" max="13" width="9.8515625" style="127" customWidth="1"/>
    <col min="14" max="14" width="10.00390625" style="127" customWidth="1"/>
    <col min="15" max="15" width="10.421875" style="127" customWidth="1"/>
    <col min="16" max="16" width="12.421875" style="127" bestFit="1" customWidth="1"/>
    <col min="17" max="17" width="9.421875" style="127" customWidth="1"/>
    <col min="18" max="18" width="10.57421875" style="127" bestFit="1" customWidth="1"/>
    <col min="19" max="19" width="11.8515625" style="127" customWidth="1"/>
    <col min="20" max="20" width="10.140625" style="127" customWidth="1"/>
    <col min="21" max="21" width="10.28125" style="127" customWidth="1"/>
    <col min="22" max="22" width="11.57421875" style="127" bestFit="1" customWidth="1"/>
    <col min="23" max="24" width="10.28125" style="127" customWidth="1"/>
    <col min="25" max="25" width="10.7109375" style="127" customWidth="1"/>
    <col min="26" max="26" width="9.8515625" style="127" bestFit="1" customWidth="1"/>
    <col min="27" max="16384" width="8.00390625" style="127" customWidth="1"/>
  </cols>
  <sheetData>
    <row r="1" spans="25:26" ht="18.75" thickBot="1">
      <c r="Y1" s="566" t="s">
        <v>28</v>
      </c>
      <c r="Z1" s="567"/>
    </row>
    <row r="2" ht="5.25" customHeight="1" thickBot="1"/>
    <row r="3" spans="1:26" ht="24" customHeight="1" thickTop="1">
      <c r="A3" s="568" t="s">
        <v>123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70"/>
    </row>
    <row r="4" spans="1:26" ht="21" customHeight="1" thickBot="1">
      <c r="A4" s="582" t="s">
        <v>44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4"/>
    </row>
    <row r="5" spans="1:26" s="173" customFormat="1" ht="19.5" customHeight="1" thickBot="1" thickTop="1">
      <c r="A5" s="571" t="s">
        <v>120</v>
      </c>
      <c r="B5" s="661" t="s">
        <v>121</v>
      </c>
      <c r="C5" s="664" t="s">
        <v>36</v>
      </c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6"/>
      <c r="O5" s="667" t="s">
        <v>35</v>
      </c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6"/>
    </row>
    <row r="6" spans="1:26" s="172" customFormat="1" ht="26.25" customHeight="1" thickBot="1">
      <c r="A6" s="572"/>
      <c r="B6" s="662"/>
      <c r="C6" s="657" t="s">
        <v>152</v>
      </c>
      <c r="D6" s="658"/>
      <c r="E6" s="658"/>
      <c r="F6" s="658"/>
      <c r="G6" s="659"/>
      <c r="H6" s="668" t="s">
        <v>34</v>
      </c>
      <c r="I6" s="657" t="s">
        <v>153</v>
      </c>
      <c r="J6" s="658"/>
      <c r="K6" s="658"/>
      <c r="L6" s="658"/>
      <c r="M6" s="659"/>
      <c r="N6" s="668" t="s">
        <v>33</v>
      </c>
      <c r="O6" s="660" t="s">
        <v>154</v>
      </c>
      <c r="P6" s="658"/>
      <c r="Q6" s="658"/>
      <c r="R6" s="658"/>
      <c r="S6" s="659"/>
      <c r="T6" s="668" t="s">
        <v>34</v>
      </c>
      <c r="U6" s="660" t="s">
        <v>155</v>
      </c>
      <c r="V6" s="658"/>
      <c r="W6" s="658"/>
      <c r="X6" s="658"/>
      <c r="Y6" s="659"/>
      <c r="Z6" s="668" t="s">
        <v>33</v>
      </c>
    </row>
    <row r="7" spans="1:26" s="167" customFormat="1" ht="26.25" customHeight="1">
      <c r="A7" s="573"/>
      <c r="B7" s="662"/>
      <c r="C7" s="565" t="s">
        <v>22</v>
      </c>
      <c r="D7" s="581"/>
      <c r="E7" s="560" t="s">
        <v>21</v>
      </c>
      <c r="F7" s="581"/>
      <c r="G7" s="562" t="s">
        <v>17</v>
      </c>
      <c r="H7" s="576"/>
      <c r="I7" s="671" t="s">
        <v>22</v>
      </c>
      <c r="J7" s="581"/>
      <c r="K7" s="560" t="s">
        <v>21</v>
      </c>
      <c r="L7" s="581"/>
      <c r="M7" s="562" t="s">
        <v>17</v>
      </c>
      <c r="N7" s="576"/>
      <c r="O7" s="671" t="s">
        <v>22</v>
      </c>
      <c r="P7" s="581"/>
      <c r="Q7" s="560" t="s">
        <v>21</v>
      </c>
      <c r="R7" s="581"/>
      <c r="S7" s="562" t="s">
        <v>17</v>
      </c>
      <c r="T7" s="576"/>
      <c r="U7" s="671" t="s">
        <v>22</v>
      </c>
      <c r="V7" s="581"/>
      <c r="W7" s="560" t="s">
        <v>21</v>
      </c>
      <c r="X7" s="581"/>
      <c r="Y7" s="562" t="s">
        <v>17</v>
      </c>
      <c r="Z7" s="576"/>
    </row>
    <row r="8" spans="1:26" s="167" customFormat="1" ht="19.5" customHeight="1" thickBot="1">
      <c r="A8" s="574"/>
      <c r="B8" s="663"/>
      <c r="C8" s="170" t="s">
        <v>31</v>
      </c>
      <c r="D8" s="168" t="s">
        <v>30</v>
      </c>
      <c r="E8" s="169" t="s">
        <v>31</v>
      </c>
      <c r="F8" s="377" t="s">
        <v>30</v>
      </c>
      <c r="G8" s="670"/>
      <c r="H8" s="669"/>
      <c r="I8" s="170" t="s">
        <v>31</v>
      </c>
      <c r="J8" s="168" t="s">
        <v>30</v>
      </c>
      <c r="K8" s="169" t="s">
        <v>31</v>
      </c>
      <c r="L8" s="377" t="s">
        <v>30</v>
      </c>
      <c r="M8" s="670"/>
      <c r="N8" s="669"/>
      <c r="O8" s="170" t="s">
        <v>31</v>
      </c>
      <c r="P8" s="168" t="s">
        <v>30</v>
      </c>
      <c r="Q8" s="169" t="s">
        <v>31</v>
      </c>
      <c r="R8" s="377" t="s">
        <v>30</v>
      </c>
      <c r="S8" s="670"/>
      <c r="T8" s="669"/>
      <c r="U8" s="170" t="s">
        <v>31</v>
      </c>
      <c r="V8" s="168" t="s">
        <v>30</v>
      </c>
      <c r="W8" s="169" t="s">
        <v>31</v>
      </c>
      <c r="X8" s="377" t="s">
        <v>30</v>
      </c>
      <c r="Y8" s="670"/>
      <c r="Z8" s="669"/>
    </row>
    <row r="9" spans="1:26" s="156" customFormat="1" ht="18" customHeight="1" thickBot="1" thickTop="1">
      <c r="A9" s="166" t="s">
        <v>24</v>
      </c>
      <c r="B9" s="371"/>
      <c r="C9" s="165">
        <f>SUM(C10:C63)</f>
        <v>10965.478000000005</v>
      </c>
      <c r="D9" s="159">
        <f>SUM(D10:D63)</f>
        <v>10965.477999999994</v>
      </c>
      <c r="E9" s="160">
        <f>SUM(E10:E63)</f>
        <v>1288.1589999999999</v>
      </c>
      <c r="F9" s="159">
        <f>SUM(F10:F63)</f>
        <v>1288.1590000000003</v>
      </c>
      <c r="G9" s="158">
        <f>SUM(C9:F9)</f>
        <v>24507.273999999998</v>
      </c>
      <c r="H9" s="162">
        <f aca="true" t="shared" si="0" ref="H9:H63">G9/$G$9</f>
        <v>1</v>
      </c>
      <c r="I9" s="161">
        <f>SUM(I10:I63)</f>
        <v>9757.756</v>
      </c>
      <c r="J9" s="159">
        <f>SUM(J10:J63)</f>
        <v>9757.756000000001</v>
      </c>
      <c r="K9" s="160">
        <f>SUM(K10:K63)</f>
        <v>1184.68</v>
      </c>
      <c r="L9" s="159">
        <f>SUM(L10:L63)</f>
        <v>1184.68</v>
      </c>
      <c r="M9" s="158">
        <f>SUM(I9:L9)</f>
        <v>21884.872000000003</v>
      </c>
      <c r="N9" s="164">
        <f>IF(ISERROR(G9/M9-1),"         /0",(G9/M9-1))</f>
        <v>0.1198271573167069</v>
      </c>
      <c r="O9" s="163">
        <f>SUM(O10:O63)</f>
        <v>96617.06400000001</v>
      </c>
      <c r="P9" s="159">
        <f>SUM(P10:P63)</f>
        <v>96617.064</v>
      </c>
      <c r="Q9" s="160">
        <f>SUM(Q10:Q63)</f>
        <v>11927.295999999991</v>
      </c>
      <c r="R9" s="159">
        <f>SUM(R10:R63)</f>
        <v>11927.296</v>
      </c>
      <c r="S9" s="158">
        <f>SUM(O9:R9)</f>
        <v>217088.72000000003</v>
      </c>
      <c r="T9" s="162">
        <f aca="true" t="shared" si="1" ref="T9:T63">S9/$S$9</f>
        <v>1</v>
      </c>
      <c r="U9" s="161">
        <f>SUM(U10:U63)</f>
        <v>91808.07900000006</v>
      </c>
      <c r="V9" s="159">
        <f>SUM(V10:V63)</f>
        <v>91808.07900000001</v>
      </c>
      <c r="W9" s="160">
        <f>SUM(W10:W63)</f>
        <v>11282.473</v>
      </c>
      <c r="X9" s="159">
        <f>SUM(X10:X63)</f>
        <v>11282.47299999999</v>
      </c>
      <c r="Y9" s="158">
        <f>SUM(U9:X9)</f>
        <v>206181.10400000005</v>
      </c>
      <c r="Z9" s="157">
        <f>IF(ISERROR(S9/Y9-1),"         /0",(S9/Y9-1))</f>
        <v>0.052903082718967154</v>
      </c>
    </row>
    <row r="10" spans="1:26" ht="18.75" customHeight="1" thickTop="1">
      <c r="A10" s="155" t="s">
        <v>358</v>
      </c>
      <c r="B10" s="372" t="s">
        <v>359</v>
      </c>
      <c r="C10" s="153">
        <v>5045.335000000001</v>
      </c>
      <c r="D10" s="149">
        <v>4182.969999999999</v>
      </c>
      <c r="E10" s="150">
        <v>259.765</v>
      </c>
      <c r="F10" s="149">
        <v>147.714</v>
      </c>
      <c r="G10" s="148">
        <f>SUM(C10:F10)</f>
        <v>9635.784</v>
      </c>
      <c r="H10" s="152">
        <f t="shared" si="0"/>
        <v>0.3931805716131464</v>
      </c>
      <c r="I10" s="151">
        <v>4537.513999999999</v>
      </c>
      <c r="J10" s="149">
        <v>3638.3950000000004</v>
      </c>
      <c r="K10" s="150">
        <v>217.55600000000007</v>
      </c>
      <c r="L10" s="149">
        <v>97.87500000000001</v>
      </c>
      <c r="M10" s="148">
        <f>SUM(I10:L10)</f>
        <v>8491.34</v>
      </c>
      <c r="N10" s="154">
        <f>IF(ISERROR(G10/M10-1),"         /0",(G10/M10-1))</f>
        <v>0.1347777853672094</v>
      </c>
      <c r="O10" s="153">
        <v>44466.17400000003</v>
      </c>
      <c r="P10" s="149">
        <v>37547.53600000003</v>
      </c>
      <c r="Q10" s="150">
        <v>2835.0289999999973</v>
      </c>
      <c r="R10" s="149">
        <v>1060.3020000000013</v>
      </c>
      <c r="S10" s="148">
        <f>SUM(O10:R10)</f>
        <v>85909.04100000004</v>
      </c>
      <c r="T10" s="152">
        <f t="shared" si="1"/>
        <v>0.3957324037840383</v>
      </c>
      <c r="U10" s="151">
        <v>42289.96200000005</v>
      </c>
      <c r="V10" s="149">
        <v>35351.85600000001</v>
      </c>
      <c r="W10" s="150">
        <v>2342.1749999999975</v>
      </c>
      <c r="X10" s="149">
        <v>1150.417999999994</v>
      </c>
      <c r="Y10" s="148">
        <f>SUM(U10:X10)</f>
        <v>81134.41100000005</v>
      </c>
      <c r="Z10" s="147">
        <f aca="true" t="shared" si="2" ref="Z10:Z22">IF(ISERROR(S10/Y10-1),"         /0",IF(S10/Y10&gt;5,"  *  ",(S10/Y10-1)))</f>
        <v>0.058848396643934375</v>
      </c>
    </row>
    <row r="11" spans="1:26" ht="18.75" customHeight="1">
      <c r="A11" s="155" t="s">
        <v>360</v>
      </c>
      <c r="B11" s="372" t="s">
        <v>361</v>
      </c>
      <c r="C11" s="153">
        <v>1152.0719999999997</v>
      </c>
      <c r="D11" s="149">
        <v>1080.412</v>
      </c>
      <c r="E11" s="150">
        <v>73.69</v>
      </c>
      <c r="F11" s="149">
        <v>37.744</v>
      </c>
      <c r="G11" s="148">
        <f>SUM(C11:F11)</f>
        <v>2343.9179999999997</v>
      </c>
      <c r="H11" s="152">
        <f>G11/$G$9</f>
        <v>0.09564172661553463</v>
      </c>
      <c r="I11" s="151">
        <v>960.568</v>
      </c>
      <c r="J11" s="149">
        <v>993.0260000000001</v>
      </c>
      <c r="K11" s="150">
        <v>52.720000000000006</v>
      </c>
      <c r="L11" s="149">
        <v>25.263</v>
      </c>
      <c r="M11" s="148">
        <f>SUM(I11:L11)</f>
        <v>2031.577</v>
      </c>
      <c r="N11" s="154">
        <f>IF(ISERROR(G11/M11-1),"         /0",(G11/M11-1))</f>
        <v>0.1537431266449658</v>
      </c>
      <c r="O11" s="153">
        <v>10056.54000000001</v>
      </c>
      <c r="P11" s="149">
        <v>9579.446999999998</v>
      </c>
      <c r="Q11" s="150">
        <v>746.344</v>
      </c>
      <c r="R11" s="149">
        <v>933.0500000000001</v>
      </c>
      <c r="S11" s="148">
        <f>SUM(O11:R11)</f>
        <v>21315.38100000001</v>
      </c>
      <c r="T11" s="152">
        <f>S11/$S$9</f>
        <v>0.09818741848954661</v>
      </c>
      <c r="U11" s="151">
        <v>8639.176000000007</v>
      </c>
      <c r="V11" s="149">
        <v>9719.389000000005</v>
      </c>
      <c r="W11" s="150">
        <v>699.4129999999994</v>
      </c>
      <c r="X11" s="149">
        <v>744.5399999999995</v>
      </c>
      <c r="Y11" s="148">
        <f>SUM(U11:X11)</f>
        <v>19802.51800000001</v>
      </c>
      <c r="Z11" s="147">
        <f t="shared" si="2"/>
        <v>0.07639750662011746</v>
      </c>
    </row>
    <row r="12" spans="1:26" ht="18.75" customHeight="1">
      <c r="A12" s="146" t="s">
        <v>362</v>
      </c>
      <c r="B12" s="373" t="s">
        <v>363</v>
      </c>
      <c r="C12" s="144">
        <v>1005.2209999999999</v>
      </c>
      <c r="D12" s="140">
        <v>959.302</v>
      </c>
      <c r="E12" s="141">
        <v>73.49600000000001</v>
      </c>
      <c r="F12" s="140">
        <v>29.572</v>
      </c>
      <c r="G12" s="139">
        <f>SUM(C12:F12)</f>
        <v>2067.591</v>
      </c>
      <c r="H12" s="143">
        <f t="shared" si="0"/>
        <v>0.08436642116948626</v>
      </c>
      <c r="I12" s="142">
        <v>785.757</v>
      </c>
      <c r="J12" s="140">
        <v>826.4119999999999</v>
      </c>
      <c r="K12" s="141">
        <v>47.738</v>
      </c>
      <c r="L12" s="140">
        <v>19.15</v>
      </c>
      <c r="M12" s="139">
        <f>SUM(I12:L12)</f>
        <v>1679.057</v>
      </c>
      <c r="N12" s="145">
        <f>IF(ISERROR(G12/M12-1),"         /0",(G12/M12-1))</f>
        <v>0.2314001251893174</v>
      </c>
      <c r="O12" s="144">
        <v>8252.172000000006</v>
      </c>
      <c r="P12" s="140">
        <v>7488.742999999998</v>
      </c>
      <c r="Q12" s="141">
        <v>471.82500000000005</v>
      </c>
      <c r="R12" s="140">
        <v>261.2780000000001</v>
      </c>
      <c r="S12" s="139">
        <f>SUM(O12:R12)</f>
        <v>16474.018000000004</v>
      </c>
      <c r="T12" s="143">
        <f t="shared" si="1"/>
        <v>0.0758861077627617</v>
      </c>
      <c r="U12" s="142">
        <v>8269.554999999998</v>
      </c>
      <c r="V12" s="140">
        <v>7892.789999999995</v>
      </c>
      <c r="W12" s="141">
        <v>477.152</v>
      </c>
      <c r="X12" s="140">
        <v>214.96000000000004</v>
      </c>
      <c r="Y12" s="139">
        <f>SUM(U12:X12)</f>
        <v>16854.45699999999</v>
      </c>
      <c r="Z12" s="138">
        <f t="shared" si="2"/>
        <v>-0.022572011664332314</v>
      </c>
    </row>
    <row r="13" spans="1:26" ht="18.75" customHeight="1">
      <c r="A13" s="146" t="s">
        <v>366</v>
      </c>
      <c r="B13" s="373" t="s">
        <v>367</v>
      </c>
      <c r="C13" s="144">
        <v>505.634</v>
      </c>
      <c r="D13" s="140">
        <v>737.3729999999999</v>
      </c>
      <c r="E13" s="141">
        <v>13.879</v>
      </c>
      <c r="F13" s="140">
        <v>14.568000000000001</v>
      </c>
      <c r="G13" s="139">
        <f>SUM(C13:F13)</f>
        <v>1271.454</v>
      </c>
      <c r="H13" s="143">
        <f t="shared" si="0"/>
        <v>0.051880678365125395</v>
      </c>
      <c r="I13" s="142">
        <v>557.3399999999999</v>
      </c>
      <c r="J13" s="140">
        <v>788.8860000000001</v>
      </c>
      <c r="K13" s="141">
        <v>9.785999999999998</v>
      </c>
      <c r="L13" s="140">
        <v>10.222000000000001</v>
      </c>
      <c r="M13" s="139">
        <f>SUM(I13:L13)</f>
        <v>1366.2340000000002</v>
      </c>
      <c r="N13" s="145">
        <f>IF(ISERROR(G13/M13-1),"         /0",(G13/M13-1))</f>
        <v>-0.06937318204641385</v>
      </c>
      <c r="O13" s="144">
        <v>5891.296</v>
      </c>
      <c r="P13" s="140">
        <v>7746.795000000001</v>
      </c>
      <c r="Q13" s="141">
        <v>94.223</v>
      </c>
      <c r="R13" s="140">
        <v>133.8700000000001</v>
      </c>
      <c r="S13" s="139">
        <f>SUM(O13:R13)</f>
        <v>13866.184000000001</v>
      </c>
      <c r="T13" s="143">
        <f t="shared" si="1"/>
        <v>0.06387335095070808</v>
      </c>
      <c r="U13" s="142">
        <v>6511.965000000003</v>
      </c>
      <c r="V13" s="140">
        <v>7552.184999999999</v>
      </c>
      <c r="W13" s="141">
        <v>94.83600000000003</v>
      </c>
      <c r="X13" s="140">
        <v>118.68199999999997</v>
      </c>
      <c r="Y13" s="139">
        <f>SUM(U13:X13)</f>
        <v>14277.668000000001</v>
      </c>
      <c r="Z13" s="138">
        <f t="shared" si="2"/>
        <v>-0.028820112640243534</v>
      </c>
    </row>
    <row r="14" spans="1:26" ht="18.75" customHeight="1">
      <c r="A14" s="146" t="s">
        <v>370</v>
      </c>
      <c r="B14" s="373" t="s">
        <v>371</v>
      </c>
      <c r="C14" s="144">
        <v>210.955</v>
      </c>
      <c r="D14" s="140">
        <v>714.255</v>
      </c>
      <c r="E14" s="141">
        <v>44.666000000000004</v>
      </c>
      <c r="F14" s="140">
        <v>139.64299999999997</v>
      </c>
      <c r="G14" s="139">
        <f aca="true" t="shared" si="3" ref="G14:G21">SUM(C14:F14)</f>
        <v>1109.519</v>
      </c>
      <c r="H14" s="143">
        <f aca="true" t="shared" si="4" ref="H14:H21">G14/$G$9</f>
        <v>0.04527304832026606</v>
      </c>
      <c r="I14" s="142">
        <v>230.12599999999998</v>
      </c>
      <c r="J14" s="140">
        <v>624.825</v>
      </c>
      <c r="K14" s="141">
        <v>81.986</v>
      </c>
      <c r="L14" s="140">
        <v>190.865</v>
      </c>
      <c r="M14" s="139">
        <f aca="true" t="shared" si="5" ref="M14:M21">SUM(I14:L14)</f>
        <v>1127.8020000000001</v>
      </c>
      <c r="N14" s="145">
        <f aca="true" t="shared" si="6" ref="N14:N21">IF(ISERROR(G14/M14-1),"         /0",(G14/M14-1))</f>
        <v>-0.016211178912610702</v>
      </c>
      <c r="O14" s="144">
        <v>2022.0579999999993</v>
      </c>
      <c r="P14" s="140">
        <v>6448.497000000002</v>
      </c>
      <c r="Q14" s="141">
        <v>605.95</v>
      </c>
      <c r="R14" s="140">
        <v>1737.1239999999996</v>
      </c>
      <c r="S14" s="139">
        <f aca="true" t="shared" si="7" ref="S14:S21">SUM(O14:R14)</f>
        <v>10813.629000000003</v>
      </c>
      <c r="T14" s="143">
        <f aca="true" t="shared" si="8" ref="T14:T21">S14/$S$9</f>
        <v>0.04981202616146984</v>
      </c>
      <c r="U14" s="142">
        <v>1666.4849999999985</v>
      </c>
      <c r="V14" s="140">
        <v>4933.717000000002</v>
      </c>
      <c r="W14" s="141">
        <v>598.021</v>
      </c>
      <c r="X14" s="140">
        <v>1443.0309999999995</v>
      </c>
      <c r="Y14" s="139">
        <f aca="true" t="shared" si="9" ref="Y14:Y21">SUM(U14:X14)</f>
        <v>8641.254</v>
      </c>
      <c r="Z14" s="138">
        <f t="shared" si="2"/>
        <v>0.2513958043589508</v>
      </c>
    </row>
    <row r="15" spans="1:26" ht="18.75" customHeight="1">
      <c r="A15" s="146" t="s">
        <v>364</v>
      </c>
      <c r="B15" s="373" t="s">
        <v>365</v>
      </c>
      <c r="C15" s="144">
        <v>472.60699999999997</v>
      </c>
      <c r="D15" s="140">
        <v>544.908</v>
      </c>
      <c r="E15" s="141">
        <v>1.5099999999999998</v>
      </c>
      <c r="F15" s="140">
        <v>2.799</v>
      </c>
      <c r="G15" s="139">
        <f>SUM(C15:F15)</f>
        <v>1021.824</v>
      </c>
      <c r="H15" s="143">
        <f>G15/$G$9</f>
        <v>0.04169472296265998</v>
      </c>
      <c r="I15" s="142">
        <v>342.779</v>
      </c>
      <c r="J15" s="140">
        <v>413.473</v>
      </c>
      <c r="K15" s="141">
        <v>0.466</v>
      </c>
      <c r="L15" s="140">
        <v>3.717999999999999</v>
      </c>
      <c r="M15" s="139">
        <f>SUM(I15:L15)</f>
        <v>760.4359999999999</v>
      </c>
      <c r="N15" s="145">
        <f>IF(ISERROR(G15/M15-1),"         /0",(G15/M15-1))</f>
        <v>0.3437343839586764</v>
      </c>
      <c r="O15" s="144">
        <v>3673.2790000000005</v>
      </c>
      <c r="P15" s="140">
        <v>4081.2860000000014</v>
      </c>
      <c r="Q15" s="141">
        <v>13.247</v>
      </c>
      <c r="R15" s="140">
        <v>19.790999999999997</v>
      </c>
      <c r="S15" s="139">
        <f>SUM(O15:R15)</f>
        <v>7787.603000000003</v>
      </c>
      <c r="T15" s="143">
        <f>S15/$S$9</f>
        <v>0.03587290486580787</v>
      </c>
      <c r="U15" s="142">
        <v>2728.130999999999</v>
      </c>
      <c r="V15" s="140">
        <v>3361.445000000002</v>
      </c>
      <c r="W15" s="141">
        <v>24.509999999999998</v>
      </c>
      <c r="X15" s="140">
        <v>27.368000000000002</v>
      </c>
      <c r="Y15" s="139">
        <f>SUM(U15:X15)</f>
        <v>6141.4540000000015</v>
      </c>
      <c r="Z15" s="138">
        <f>IF(ISERROR(S15/Y15-1),"         /0",IF(S15/Y15&gt;5,"  *  ",(S15/Y15-1)))</f>
        <v>0.2680389692734002</v>
      </c>
    </row>
    <row r="16" spans="1:26" ht="18.75" customHeight="1">
      <c r="A16" s="146" t="s">
        <v>399</v>
      </c>
      <c r="B16" s="373" t="s">
        <v>400</v>
      </c>
      <c r="C16" s="144">
        <v>535.6460000000001</v>
      </c>
      <c r="D16" s="140">
        <v>392.79699999999997</v>
      </c>
      <c r="E16" s="141">
        <v>1.8190000000000002</v>
      </c>
      <c r="F16" s="140">
        <v>11.82</v>
      </c>
      <c r="G16" s="139">
        <f>SUM(C16:F16)</f>
        <v>942.082</v>
      </c>
      <c r="H16" s="143">
        <f>G16/$G$9</f>
        <v>0.03844091350184439</v>
      </c>
      <c r="I16" s="142">
        <v>573.801</v>
      </c>
      <c r="J16" s="140">
        <v>294.34599999999995</v>
      </c>
      <c r="K16" s="141">
        <v>0.1</v>
      </c>
      <c r="L16" s="140">
        <v>1.743</v>
      </c>
      <c r="M16" s="139">
        <f>SUM(I16:L16)</f>
        <v>869.99</v>
      </c>
      <c r="N16" s="145">
        <f>IF(ISERROR(G16/M16-1),"         /0",(G16/M16-1))</f>
        <v>0.08286532029103788</v>
      </c>
      <c r="O16" s="144">
        <v>5429.053999999997</v>
      </c>
      <c r="P16" s="140">
        <v>4143.947000000002</v>
      </c>
      <c r="Q16" s="141">
        <v>12.789000000000003</v>
      </c>
      <c r="R16" s="140">
        <v>40.694</v>
      </c>
      <c r="S16" s="139">
        <f>SUM(O16:R16)</f>
        <v>9626.484</v>
      </c>
      <c r="T16" s="143">
        <f>S16/$S$9</f>
        <v>0.04434354765185404</v>
      </c>
      <c r="U16" s="142">
        <v>5871.6010000000015</v>
      </c>
      <c r="V16" s="140">
        <v>4054.4340000000025</v>
      </c>
      <c r="W16" s="141">
        <v>13.890999999999998</v>
      </c>
      <c r="X16" s="140">
        <v>15.454</v>
      </c>
      <c r="Y16" s="139">
        <f>SUM(U16:X16)</f>
        <v>9955.380000000003</v>
      </c>
      <c r="Z16" s="138">
        <f>IF(ISERROR(S16/Y16-1),"         /0",IF(S16/Y16&gt;5,"  *  ",(S16/Y16-1)))</f>
        <v>-0.03303701114372348</v>
      </c>
    </row>
    <row r="17" spans="1:26" ht="18.75" customHeight="1">
      <c r="A17" s="146" t="s">
        <v>374</v>
      </c>
      <c r="B17" s="373" t="s">
        <v>375</v>
      </c>
      <c r="C17" s="144">
        <v>227.47500000000002</v>
      </c>
      <c r="D17" s="140">
        <v>133.25699999999998</v>
      </c>
      <c r="E17" s="141">
        <v>14.833</v>
      </c>
      <c r="F17" s="140">
        <v>17.32</v>
      </c>
      <c r="G17" s="139">
        <f t="shared" si="3"/>
        <v>392.885</v>
      </c>
      <c r="H17" s="143">
        <f t="shared" si="4"/>
        <v>0.01603136277009022</v>
      </c>
      <c r="I17" s="142">
        <v>93.264</v>
      </c>
      <c r="J17" s="140">
        <v>104.051</v>
      </c>
      <c r="K17" s="141">
        <v>17.737</v>
      </c>
      <c r="L17" s="140">
        <v>16.32</v>
      </c>
      <c r="M17" s="139">
        <f t="shared" si="5"/>
        <v>231.37199999999999</v>
      </c>
      <c r="N17" s="145">
        <f t="shared" si="6"/>
        <v>0.6980663174454991</v>
      </c>
      <c r="O17" s="144">
        <v>1673.3119999999994</v>
      </c>
      <c r="P17" s="140">
        <v>1068.3079999999993</v>
      </c>
      <c r="Q17" s="141">
        <v>201.32</v>
      </c>
      <c r="R17" s="140">
        <v>100.48700000000002</v>
      </c>
      <c r="S17" s="139">
        <f t="shared" si="7"/>
        <v>3043.426999999999</v>
      </c>
      <c r="T17" s="143">
        <f t="shared" si="8"/>
        <v>0.014019277464070905</v>
      </c>
      <c r="U17" s="142">
        <v>847.1849999999996</v>
      </c>
      <c r="V17" s="140">
        <v>827.431</v>
      </c>
      <c r="W17" s="141">
        <v>224.91400000000007</v>
      </c>
      <c r="X17" s="140">
        <v>68.14899999999999</v>
      </c>
      <c r="Y17" s="139">
        <f t="shared" si="9"/>
        <v>1967.6789999999994</v>
      </c>
      <c r="Z17" s="138">
        <f t="shared" si="2"/>
        <v>0.5467090922858862</v>
      </c>
    </row>
    <row r="18" spans="1:26" ht="18.75" customHeight="1">
      <c r="A18" s="146" t="s">
        <v>397</v>
      </c>
      <c r="B18" s="373" t="s">
        <v>398</v>
      </c>
      <c r="C18" s="144">
        <v>157.026</v>
      </c>
      <c r="D18" s="140">
        <v>85.979</v>
      </c>
      <c r="E18" s="141">
        <v>76.63899999999994</v>
      </c>
      <c r="F18" s="140">
        <v>58.070999999999984</v>
      </c>
      <c r="G18" s="139">
        <f t="shared" si="3"/>
        <v>377.7149999999999</v>
      </c>
      <c r="H18" s="143">
        <f t="shared" si="4"/>
        <v>0.015412362876425993</v>
      </c>
      <c r="I18" s="142">
        <v>136.894</v>
      </c>
      <c r="J18" s="140">
        <v>85.83099999999999</v>
      </c>
      <c r="K18" s="141">
        <v>86.41000000000001</v>
      </c>
      <c r="L18" s="140">
        <v>77.68799999999999</v>
      </c>
      <c r="M18" s="139">
        <f t="shared" si="5"/>
        <v>386.823</v>
      </c>
      <c r="N18" s="145">
        <f t="shared" si="6"/>
        <v>-0.023545652662845917</v>
      </c>
      <c r="O18" s="144">
        <v>1388.8929999999991</v>
      </c>
      <c r="P18" s="140">
        <v>767.5519999999998</v>
      </c>
      <c r="Q18" s="141">
        <v>551.0639999999999</v>
      </c>
      <c r="R18" s="140">
        <v>438.9319999999997</v>
      </c>
      <c r="S18" s="139">
        <f t="shared" si="7"/>
        <v>3146.4409999999984</v>
      </c>
      <c r="T18" s="143">
        <f t="shared" si="8"/>
        <v>0.014493802349564721</v>
      </c>
      <c r="U18" s="142">
        <v>1548.2929999999988</v>
      </c>
      <c r="V18" s="140">
        <v>897.9599999999992</v>
      </c>
      <c r="W18" s="141">
        <v>688.6159999999985</v>
      </c>
      <c r="X18" s="140">
        <v>510.04799999999983</v>
      </c>
      <c r="Y18" s="139">
        <f t="shared" si="9"/>
        <v>3644.9169999999963</v>
      </c>
      <c r="Z18" s="138">
        <f>IF(ISERROR(S18/Y18-1),"         /0",IF(S18/Y18&gt;5,"  *  ",(S18/Y18-1)))</f>
        <v>-0.13675921838549365</v>
      </c>
    </row>
    <row r="19" spans="1:26" ht="18.75" customHeight="1">
      <c r="A19" s="146" t="s">
        <v>432</v>
      </c>
      <c r="B19" s="373" t="s">
        <v>432</v>
      </c>
      <c r="C19" s="144">
        <v>133.16699999999997</v>
      </c>
      <c r="D19" s="140">
        <v>84.085</v>
      </c>
      <c r="E19" s="141">
        <v>130.29500000000002</v>
      </c>
      <c r="F19" s="140">
        <v>29.768000000000004</v>
      </c>
      <c r="G19" s="139">
        <f t="shared" si="3"/>
        <v>377.315</v>
      </c>
      <c r="H19" s="143">
        <f t="shared" si="4"/>
        <v>0.01539604119168864</v>
      </c>
      <c r="I19" s="142">
        <v>253.187</v>
      </c>
      <c r="J19" s="140">
        <v>85.942</v>
      </c>
      <c r="K19" s="141">
        <v>198.367</v>
      </c>
      <c r="L19" s="140">
        <v>43.975</v>
      </c>
      <c r="M19" s="139">
        <f t="shared" si="5"/>
        <v>581.471</v>
      </c>
      <c r="N19" s="145">
        <f t="shared" si="6"/>
        <v>-0.35110263452519563</v>
      </c>
      <c r="O19" s="144">
        <v>1523.4399999999998</v>
      </c>
      <c r="P19" s="140">
        <v>822.6800000000003</v>
      </c>
      <c r="Q19" s="141">
        <v>791.9449999999999</v>
      </c>
      <c r="R19" s="140">
        <v>134.95</v>
      </c>
      <c r="S19" s="139">
        <f t="shared" si="7"/>
        <v>3273.0149999999994</v>
      </c>
      <c r="T19" s="143">
        <f t="shared" si="8"/>
        <v>0.015076854292567568</v>
      </c>
      <c r="U19" s="142">
        <v>1820.9210000000003</v>
      </c>
      <c r="V19" s="140">
        <v>726.139</v>
      </c>
      <c r="W19" s="141">
        <v>1785.0939999999985</v>
      </c>
      <c r="X19" s="140">
        <v>159.659</v>
      </c>
      <c r="Y19" s="139">
        <f t="shared" si="9"/>
        <v>4491.812999999998</v>
      </c>
      <c r="Z19" s="138">
        <f>IF(ISERROR(S19/Y19-1),"         /0",IF(S19/Y19&gt;5,"  *  ",(S19/Y19-1)))</f>
        <v>-0.2713376536378517</v>
      </c>
    </row>
    <row r="20" spans="1:26" ht="18.75" customHeight="1">
      <c r="A20" s="146" t="s">
        <v>378</v>
      </c>
      <c r="B20" s="373" t="s">
        <v>379</v>
      </c>
      <c r="C20" s="144">
        <v>186.647</v>
      </c>
      <c r="D20" s="140">
        <v>160.786</v>
      </c>
      <c r="E20" s="141">
        <v>7.481999999999999</v>
      </c>
      <c r="F20" s="140">
        <v>11.016</v>
      </c>
      <c r="G20" s="139">
        <f t="shared" si="3"/>
        <v>365.931</v>
      </c>
      <c r="H20" s="143">
        <f t="shared" si="4"/>
        <v>0.01493152604406349</v>
      </c>
      <c r="I20" s="142">
        <v>199.58599999999998</v>
      </c>
      <c r="J20" s="140">
        <v>171.048</v>
      </c>
      <c r="K20" s="141">
        <v>2.5349999999999997</v>
      </c>
      <c r="L20" s="140">
        <v>8.738999999999999</v>
      </c>
      <c r="M20" s="139">
        <f t="shared" si="5"/>
        <v>381.908</v>
      </c>
      <c r="N20" s="145">
        <f t="shared" si="6"/>
        <v>-0.04183468269845103</v>
      </c>
      <c r="O20" s="144">
        <v>1494.0819999999997</v>
      </c>
      <c r="P20" s="140">
        <v>1374.2139999999995</v>
      </c>
      <c r="Q20" s="141">
        <v>81.32000000000001</v>
      </c>
      <c r="R20" s="140">
        <v>103.039</v>
      </c>
      <c r="S20" s="139">
        <f t="shared" si="7"/>
        <v>3052.6549999999997</v>
      </c>
      <c r="T20" s="143">
        <f t="shared" si="8"/>
        <v>0.014061785430399144</v>
      </c>
      <c r="U20" s="142">
        <v>1233.2600000000002</v>
      </c>
      <c r="V20" s="140">
        <v>1557.4429999999998</v>
      </c>
      <c r="W20" s="141">
        <v>48.565000000000026</v>
      </c>
      <c r="X20" s="140">
        <v>103.38499999999998</v>
      </c>
      <c r="Y20" s="139">
        <f t="shared" si="9"/>
        <v>2942.653</v>
      </c>
      <c r="Z20" s="138">
        <f>IF(ISERROR(S20/Y20-1),"         /0",IF(S20/Y20&gt;5,"  *  ",(S20/Y20-1)))</f>
        <v>0.037381913531768785</v>
      </c>
    </row>
    <row r="21" spans="1:26" ht="18.75" customHeight="1">
      <c r="A21" s="146" t="s">
        <v>368</v>
      </c>
      <c r="B21" s="373" t="s">
        <v>369</v>
      </c>
      <c r="C21" s="144">
        <v>91.191</v>
      </c>
      <c r="D21" s="140">
        <v>200.70600000000002</v>
      </c>
      <c r="E21" s="141">
        <v>38.442</v>
      </c>
      <c r="F21" s="140">
        <v>11.504</v>
      </c>
      <c r="G21" s="139">
        <f t="shared" si="3"/>
        <v>341.8430000000001</v>
      </c>
      <c r="H21" s="143">
        <f t="shared" si="4"/>
        <v>0.01394863418917992</v>
      </c>
      <c r="I21" s="142">
        <v>73.337</v>
      </c>
      <c r="J21" s="140">
        <v>161.606</v>
      </c>
      <c r="K21" s="141">
        <v>7.8580000000000005</v>
      </c>
      <c r="L21" s="140">
        <v>17.558</v>
      </c>
      <c r="M21" s="139">
        <f t="shared" si="5"/>
        <v>260.359</v>
      </c>
      <c r="N21" s="145">
        <f t="shared" si="6"/>
        <v>0.31296786360371676</v>
      </c>
      <c r="O21" s="144">
        <v>793.1569999999994</v>
      </c>
      <c r="P21" s="140">
        <v>1687.572000000001</v>
      </c>
      <c r="Q21" s="141">
        <v>262.258</v>
      </c>
      <c r="R21" s="140">
        <v>91.41200000000002</v>
      </c>
      <c r="S21" s="139">
        <f t="shared" si="7"/>
        <v>2834.399</v>
      </c>
      <c r="T21" s="143">
        <f t="shared" si="8"/>
        <v>0.013056408458256143</v>
      </c>
      <c r="U21" s="142">
        <v>666.3670000000001</v>
      </c>
      <c r="V21" s="140">
        <v>1325.8479999999997</v>
      </c>
      <c r="W21" s="141">
        <v>171.973</v>
      </c>
      <c r="X21" s="140">
        <v>176.0360000000001</v>
      </c>
      <c r="Y21" s="139">
        <f t="shared" si="9"/>
        <v>2340.2239999999997</v>
      </c>
      <c r="Z21" s="138">
        <f t="shared" si="2"/>
        <v>0.21116568328501906</v>
      </c>
    </row>
    <row r="22" spans="1:26" ht="18.75" customHeight="1">
      <c r="A22" s="146" t="s">
        <v>391</v>
      </c>
      <c r="B22" s="373" t="s">
        <v>392</v>
      </c>
      <c r="C22" s="144">
        <v>152.324</v>
      </c>
      <c r="D22" s="140">
        <v>167.277</v>
      </c>
      <c r="E22" s="141">
        <v>3.5100000000000002</v>
      </c>
      <c r="F22" s="140">
        <v>3.65</v>
      </c>
      <c r="G22" s="139">
        <f>SUM(C22:F22)</f>
        <v>326.76099999999997</v>
      </c>
      <c r="H22" s="143">
        <f t="shared" si="0"/>
        <v>0.01333322506615791</v>
      </c>
      <c r="I22" s="142">
        <v>58.253</v>
      </c>
      <c r="J22" s="140">
        <v>76.61500000000002</v>
      </c>
      <c r="K22" s="141">
        <v>0.42000000000000004</v>
      </c>
      <c r="L22" s="140">
        <v>0.25</v>
      </c>
      <c r="M22" s="139">
        <f>SUM(I22:L22)</f>
        <v>135.538</v>
      </c>
      <c r="N22" s="145">
        <f>IF(ISERROR(G22/M22-1),"         /0",(G22/M22-1))</f>
        <v>1.4108441912969054</v>
      </c>
      <c r="O22" s="144">
        <v>694.4079999999999</v>
      </c>
      <c r="P22" s="140">
        <v>833.9080000000002</v>
      </c>
      <c r="Q22" s="141">
        <v>23.889000000000006</v>
      </c>
      <c r="R22" s="140">
        <v>28.278999999999996</v>
      </c>
      <c r="S22" s="139">
        <f>SUM(O22:R22)</f>
        <v>1580.4840000000002</v>
      </c>
      <c r="T22" s="143">
        <f t="shared" si="1"/>
        <v>0.0072803598455046395</v>
      </c>
      <c r="U22" s="142">
        <v>514.794</v>
      </c>
      <c r="V22" s="140">
        <v>551.316</v>
      </c>
      <c r="W22" s="141">
        <v>9.095999999999995</v>
      </c>
      <c r="X22" s="140">
        <v>6.980999999999998</v>
      </c>
      <c r="Y22" s="139">
        <f>SUM(U22:X22)</f>
        <v>1082.1870000000001</v>
      </c>
      <c r="Z22" s="138">
        <f t="shared" si="2"/>
        <v>0.46045369238403344</v>
      </c>
    </row>
    <row r="23" spans="1:26" ht="18.75" customHeight="1">
      <c r="A23" s="146" t="s">
        <v>372</v>
      </c>
      <c r="B23" s="373" t="s">
        <v>373</v>
      </c>
      <c r="C23" s="144">
        <v>162.297</v>
      </c>
      <c r="D23" s="140">
        <v>119.54400000000001</v>
      </c>
      <c r="E23" s="141">
        <v>0.09999999999999999</v>
      </c>
      <c r="F23" s="140">
        <v>0.16999999999999998</v>
      </c>
      <c r="G23" s="139">
        <f aca="true" t="shared" si="10" ref="G23:G63">SUM(C23:F23)</f>
        <v>282.11100000000005</v>
      </c>
      <c r="H23" s="143">
        <f t="shared" si="0"/>
        <v>0.011511317007350556</v>
      </c>
      <c r="I23" s="142">
        <v>63.265</v>
      </c>
      <c r="J23" s="140">
        <v>81.292</v>
      </c>
      <c r="K23" s="141">
        <v>0.492</v>
      </c>
      <c r="L23" s="140">
        <v>0.877</v>
      </c>
      <c r="M23" s="139">
        <f aca="true" t="shared" si="11" ref="M23:M63">SUM(I23:L23)</f>
        <v>145.92600000000002</v>
      </c>
      <c r="N23" s="145">
        <f aca="true" t="shared" si="12" ref="N23:N63">IF(ISERROR(G23/M23-1),"         /0",(G23/M23-1))</f>
        <v>0.9332469881994985</v>
      </c>
      <c r="O23" s="144">
        <v>1147.7910000000002</v>
      </c>
      <c r="P23" s="140">
        <v>873.1729999999998</v>
      </c>
      <c r="Q23" s="141">
        <v>28.081</v>
      </c>
      <c r="R23" s="140">
        <v>30.841000000000005</v>
      </c>
      <c r="S23" s="139">
        <f aca="true" t="shared" si="13" ref="S23:S63">SUM(O23:R23)</f>
        <v>2079.886</v>
      </c>
      <c r="T23" s="143">
        <f t="shared" si="1"/>
        <v>0.009580811015883274</v>
      </c>
      <c r="U23" s="142">
        <v>1160.5999999999997</v>
      </c>
      <c r="V23" s="140">
        <v>830.1809999999999</v>
      </c>
      <c r="W23" s="141">
        <v>15.557999999999995</v>
      </c>
      <c r="X23" s="140">
        <v>17.529999999999998</v>
      </c>
      <c r="Y23" s="139">
        <f aca="true" t="shared" si="14" ref="Y23:Y63">SUM(U23:X23)</f>
        <v>2023.8689999999995</v>
      </c>
      <c r="Z23" s="138">
        <f aca="true" t="shared" si="15" ref="Z23:Z63">IF(ISERROR(S23/Y23-1),"         /0",IF(S23/Y23&gt;5,"  *  ",(S23/Y23-1)))</f>
        <v>0.02767817482258028</v>
      </c>
    </row>
    <row r="24" spans="1:26" ht="18.75" customHeight="1">
      <c r="A24" s="146" t="s">
        <v>437</v>
      </c>
      <c r="B24" s="373" t="s">
        <v>437</v>
      </c>
      <c r="C24" s="144">
        <v>40.540000000000006</v>
      </c>
      <c r="D24" s="140">
        <v>45.781</v>
      </c>
      <c r="E24" s="141">
        <v>66.43300000000002</v>
      </c>
      <c r="F24" s="140">
        <v>124.141</v>
      </c>
      <c r="G24" s="139">
        <f t="shared" si="10"/>
        <v>276.89500000000004</v>
      </c>
      <c r="H24" s="143">
        <f t="shared" si="0"/>
        <v>0.011298482238375434</v>
      </c>
      <c r="I24" s="142">
        <v>37.767</v>
      </c>
      <c r="J24" s="140">
        <v>68.90599999999999</v>
      </c>
      <c r="K24" s="141">
        <v>38.97000000000001</v>
      </c>
      <c r="L24" s="140">
        <v>196.807</v>
      </c>
      <c r="M24" s="139">
        <f t="shared" si="11"/>
        <v>342.45000000000005</v>
      </c>
      <c r="N24" s="145">
        <f t="shared" si="12"/>
        <v>-0.19142940575266465</v>
      </c>
      <c r="O24" s="144">
        <v>311.65</v>
      </c>
      <c r="P24" s="140">
        <v>594.7890000000001</v>
      </c>
      <c r="Q24" s="141">
        <v>520.8989999999992</v>
      </c>
      <c r="R24" s="140">
        <v>864.7439999999993</v>
      </c>
      <c r="S24" s="139">
        <f t="shared" si="13"/>
        <v>2292.0819999999985</v>
      </c>
      <c r="T24" s="143">
        <f t="shared" si="1"/>
        <v>0.010558273133675477</v>
      </c>
      <c r="U24" s="142">
        <v>399.0690000000001</v>
      </c>
      <c r="V24" s="140">
        <v>1143.8579999999995</v>
      </c>
      <c r="W24" s="141">
        <v>249.00600000000026</v>
      </c>
      <c r="X24" s="140">
        <v>1602.5559999999964</v>
      </c>
      <c r="Y24" s="139">
        <f t="shared" si="14"/>
        <v>3394.4889999999964</v>
      </c>
      <c r="Z24" s="138">
        <f t="shared" si="15"/>
        <v>-0.3247637567834213</v>
      </c>
    </row>
    <row r="25" spans="1:26" ht="18.75" customHeight="1">
      <c r="A25" s="146" t="s">
        <v>376</v>
      </c>
      <c r="B25" s="373" t="s">
        <v>377</v>
      </c>
      <c r="C25" s="144">
        <v>112.56200000000001</v>
      </c>
      <c r="D25" s="140">
        <v>57.59100000000001</v>
      </c>
      <c r="E25" s="141">
        <v>42.35999999999999</v>
      </c>
      <c r="F25" s="140">
        <v>21.351000000000017</v>
      </c>
      <c r="G25" s="139">
        <f>SUM(C25:F25)</f>
        <v>233.86400000000003</v>
      </c>
      <c r="H25" s="143">
        <f>G25/$G$9</f>
        <v>0.009542636198542525</v>
      </c>
      <c r="I25" s="142">
        <v>98.16499999999999</v>
      </c>
      <c r="J25" s="140">
        <v>43.32899999999999</v>
      </c>
      <c r="K25" s="141">
        <v>72.19500000000001</v>
      </c>
      <c r="L25" s="140">
        <v>15.800000000000002</v>
      </c>
      <c r="M25" s="139">
        <f>SUM(I25:L25)</f>
        <v>229.48899999999998</v>
      </c>
      <c r="N25" s="145">
        <f>IF(ISERROR(G25/M25-1),"         /0",(G25/M25-1))</f>
        <v>0.019064094575339308</v>
      </c>
      <c r="O25" s="144">
        <v>1005.4199999999987</v>
      </c>
      <c r="P25" s="140">
        <v>465.4510000000001</v>
      </c>
      <c r="Q25" s="141">
        <v>629.5049999999998</v>
      </c>
      <c r="R25" s="140">
        <v>249.3650000000001</v>
      </c>
      <c r="S25" s="139">
        <f>SUM(O25:R25)</f>
        <v>2349.7409999999986</v>
      </c>
      <c r="T25" s="143">
        <f>S25/$S$9</f>
        <v>0.010823874220641213</v>
      </c>
      <c r="U25" s="142">
        <v>953.8679999999997</v>
      </c>
      <c r="V25" s="140">
        <v>415.70999999999987</v>
      </c>
      <c r="W25" s="141">
        <v>440.62099999999987</v>
      </c>
      <c r="X25" s="140">
        <v>210.5020000000003</v>
      </c>
      <c r="Y25" s="139">
        <f>SUM(U25:X25)</f>
        <v>2020.7009999999996</v>
      </c>
      <c r="Z25" s="138">
        <f>IF(ISERROR(S25/Y25-1),"         /0",IF(S25/Y25&gt;5,"  *  ",(S25/Y25-1)))</f>
        <v>0.16283458067274625</v>
      </c>
    </row>
    <row r="26" spans="1:26" ht="18.75" customHeight="1">
      <c r="A26" s="146" t="s">
        <v>382</v>
      </c>
      <c r="B26" s="373" t="s">
        <v>382</v>
      </c>
      <c r="C26" s="144">
        <v>71.63900000000001</v>
      </c>
      <c r="D26" s="140">
        <v>105.248</v>
      </c>
      <c r="E26" s="141">
        <v>21.924999999999997</v>
      </c>
      <c r="F26" s="140">
        <v>17.595999999999997</v>
      </c>
      <c r="G26" s="139">
        <f>SUM(C26:F26)</f>
        <v>216.40800000000002</v>
      </c>
      <c r="H26" s="143">
        <f>G26/$G$9</f>
        <v>0.00883035787660431</v>
      </c>
      <c r="I26" s="142">
        <v>62.281</v>
      </c>
      <c r="J26" s="140">
        <v>79.29</v>
      </c>
      <c r="K26" s="141">
        <v>21.331</v>
      </c>
      <c r="L26" s="140">
        <v>20.76</v>
      </c>
      <c r="M26" s="139">
        <f>SUM(I26:L26)</f>
        <v>183.66199999999998</v>
      </c>
      <c r="N26" s="145">
        <f>IF(ISERROR(G26/M26-1),"         /0",(G26/M26-1))</f>
        <v>0.17829491130446162</v>
      </c>
      <c r="O26" s="144">
        <v>650.5479999999997</v>
      </c>
      <c r="P26" s="140">
        <v>897.8369999999998</v>
      </c>
      <c r="Q26" s="141">
        <v>218.3729999999999</v>
      </c>
      <c r="R26" s="140">
        <v>192.3099999999997</v>
      </c>
      <c r="S26" s="139">
        <f>SUM(O26:R26)</f>
        <v>1959.0679999999988</v>
      </c>
      <c r="T26" s="143">
        <f>S26/$S$9</f>
        <v>0.00902427357810207</v>
      </c>
      <c r="U26" s="142">
        <v>819.5640000000001</v>
      </c>
      <c r="V26" s="140">
        <v>881.3159999999997</v>
      </c>
      <c r="W26" s="141">
        <v>261.07700000000017</v>
      </c>
      <c r="X26" s="140">
        <v>238.97700000000052</v>
      </c>
      <c r="Y26" s="139">
        <f>SUM(U26:X26)</f>
        <v>2200.934</v>
      </c>
      <c r="Z26" s="138">
        <f>IF(ISERROR(S26/Y26-1),"         /0",IF(S26/Y26&gt;5,"  *  ",(S26/Y26-1)))</f>
        <v>-0.10989243657465486</v>
      </c>
    </row>
    <row r="27" spans="1:26" ht="18.75" customHeight="1">
      <c r="A27" s="146" t="s">
        <v>380</v>
      </c>
      <c r="B27" s="373" t="s">
        <v>381</v>
      </c>
      <c r="C27" s="144">
        <v>55.586</v>
      </c>
      <c r="D27" s="140">
        <v>122.132</v>
      </c>
      <c r="E27" s="141">
        <v>5.598000000000001</v>
      </c>
      <c r="F27" s="140">
        <v>7.163</v>
      </c>
      <c r="G27" s="139">
        <f>SUM(C27:F27)</f>
        <v>190.47900000000004</v>
      </c>
      <c r="H27" s="143">
        <f>G27/$G$9</f>
        <v>0.007772345467717057</v>
      </c>
      <c r="I27" s="142">
        <v>59.859</v>
      </c>
      <c r="J27" s="140">
        <v>98.35000000000001</v>
      </c>
      <c r="K27" s="141">
        <v>1.045</v>
      </c>
      <c r="L27" s="140">
        <v>1.039</v>
      </c>
      <c r="M27" s="139">
        <f>SUM(I27:L27)</f>
        <v>160.29299999999998</v>
      </c>
      <c r="N27" s="145">
        <f>IF(ISERROR(G27/M27-1),"         /0",(G27/M27-1))</f>
        <v>0.18831764331567857</v>
      </c>
      <c r="O27" s="144">
        <v>500.2109999999998</v>
      </c>
      <c r="P27" s="140">
        <v>952.0039999999995</v>
      </c>
      <c r="Q27" s="141">
        <v>47.235000000000014</v>
      </c>
      <c r="R27" s="140">
        <v>49.06200000000005</v>
      </c>
      <c r="S27" s="139">
        <f>SUM(O27:R27)</f>
        <v>1548.5119999999995</v>
      </c>
      <c r="T27" s="143">
        <f>S27/$S$9</f>
        <v>0.007133083653540356</v>
      </c>
      <c r="U27" s="142">
        <v>468.04199999999986</v>
      </c>
      <c r="V27" s="140">
        <v>895.5889999999999</v>
      </c>
      <c r="W27" s="141">
        <v>67.75299999999999</v>
      </c>
      <c r="X27" s="140">
        <v>69.30600000000001</v>
      </c>
      <c r="Y27" s="139">
        <f>SUM(U27:X27)</f>
        <v>1500.6899999999998</v>
      </c>
      <c r="Z27" s="138">
        <f>IF(ISERROR(S27/Y27-1),"         /0",IF(S27/Y27&gt;5,"  *  ",(S27/Y27-1)))</f>
        <v>0.03186667466298809</v>
      </c>
    </row>
    <row r="28" spans="1:26" ht="18.75" customHeight="1">
      <c r="A28" s="146" t="s">
        <v>429</v>
      </c>
      <c r="B28" s="373" t="s">
        <v>430</v>
      </c>
      <c r="C28" s="144">
        <v>68.976</v>
      </c>
      <c r="D28" s="140">
        <v>75.785</v>
      </c>
      <c r="E28" s="141">
        <v>7.815</v>
      </c>
      <c r="F28" s="140">
        <v>23.377000000000002</v>
      </c>
      <c r="G28" s="139">
        <f>SUM(C28:F28)</f>
        <v>175.953</v>
      </c>
      <c r="H28" s="143">
        <f>G28/$G$9</f>
        <v>0.007179623486479974</v>
      </c>
      <c r="I28" s="142">
        <v>86.74199999999999</v>
      </c>
      <c r="J28" s="140">
        <v>80.053</v>
      </c>
      <c r="K28" s="141">
        <v>0.485</v>
      </c>
      <c r="L28" s="140">
        <v>0.245</v>
      </c>
      <c r="M28" s="139">
        <f>SUM(I28:L28)</f>
        <v>167.525</v>
      </c>
      <c r="N28" s="145">
        <f>IF(ISERROR(G28/M28-1),"         /0",(G28/M28-1))</f>
        <v>0.05030890911804198</v>
      </c>
      <c r="O28" s="144">
        <v>590.396</v>
      </c>
      <c r="P28" s="140">
        <v>689.149</v>
      </c>
      <c r="Q28" s="141">
        <v>43.94699999999999</v>
      </c>
      <c r="R28" s="140">
        <v>80.807</v>
      </c>
      <c r="S28" s="139">
        <f>SUM(O28:R28)</f>
        <v>1404.299</v>
      </c>
      <c r="T28" s="143">
        <f>S28/$S$9</f>
        <v>0.00646877921616563</v>
      </c>
      <c r="U28" s="142">
        <v>647.144</v>
      </c>
      <c r="V28" s="140">
        <v>730.594</v>
      </c>
      <c r="W28" s="141">
        <v>33.768</v>
      </c>
      <c r="X28" s="140">
        <v>53.11900000000002</v>
      </c>
      <c r="Y28" s="139">
        <f>SUM(U28:X28)</f>
        <v>1464.625</v>
      </c>
      <c r="Z28" s="138">
        <f>IF(ISERROR(S28/Y28-1),"         /0",IF(S28/Y28&gt;5,"  *  ",(S28/Y28-1)))</f>
        <v>-0.04118870017922682</v>
      </c>
    </row>
    <row r="29" spans="1:26" ht="18.75" customHeight="1">
      <c r="A29" s="146" t="s">
        <v>438</v>
      </c>
      <c r="B29" s="373" t="s">
        <v>439</v>
      </c>
      <c r="C29" s="144">
        <v>30.234</v>
      </c>
      <c r="D29" s="140">
        <v>86.306</v>
      </c>
      <c r="E29" s="141">
        <v>16.962</v>
      </c>
      <c r="F29" s="140">
        <v>20.528</v>
      </c>
      <c r="G29" s="139">
        <f t="shared" si="10"/>
        <v>154.02999999999997</v>
      </c>
      <c r="H29" s="143">
        <f t="shared" si="0"/>
        <v>0.006285072750237338</v>
      </c>
      <c r="I29" s="142">
        <v>17.099999999999998</v>
      </c>
      <c r="J29" s="140">
        <v>80.715</v>
      </c>
      <c r="K29" s="141">
        <v>31.035999999999998</v>
      </c>
      <c r="L29" s="140">
        <v>39.69800000000001</v>
      </c>
      <c r="M29" s="139">
        <f t="shared" si="11"/>
        <v>168.549</v>
      </c>
      <c r="N29" s="145">
        <f t="shared" si="12"/>
        <v>-0.08614112216625447</v>
      </c>
      <c r="O29" s="144">
        <v>132.911</v>
      </c>
      <c r="P29" s="140">
        <v>595.5520000000001</v>
      </c>
      <c r="Q29" s="141">
        <v>123.59199999999998</v>
      </c>
      <c r="R29" s="140">
        <v>180.959</v>
      </c>
      <c r="S29" s="139">
        <f t="shared" si="13"/>
        <v>1033.0140000000001</v>
      </c>
      <c r="T29" s="143">
        <f t="shared" si="1"/>
        <v>0.004758487681902588</v>
      </c>
      <c r="U29" s="142">
        <v>131.81000000000003</v>
      </c>
      <c r="V29" s="140">
        <v>376.9480000000001</v>
      </c>
      <c r="W29" s="141">
        <v>115.00400000000003</v>
      </c>
      <c r="X29" s="140">
        <v>197.41799999999998</v>
      </c>
      <c r="Y29" s="139">
        <f t="shared" si="14"/>
        <v>821.1800000000002</v>
      </c>
      <c r="Z29" s="138">
        <f t="shared" si="15"/>
        <v>0.25796293139141224</v>
      </c>
    </row>
    <row r="30" spans="1:26" ht="18.75" customHeight="1">
      <c r="A30" s="146" t="s">
        <v>452</v>
      </c>
      <c r="B30" s="373" t="s">
        <v>453</v>
      </c>
      <c r="C30" s="144">
        <v>21.29</v>
      </c>
      <c r="D30" s="140">
        <v>99.363</v>
      </c>
      <c r="E30" s="141">
        <v>0.08</v>
      </c>
      <c r="F30" s="140">
        <v>0.1</v>
      </c>
      <c r="G30" s="139">
        <f t="shared" si="10"/>
        <v>120.83299999999998</v>
      </c>
      <c r="H30" s="143">
        <f t="shared" si="0"/>
        <v>0.004930495329672325</v>
      </c>
      <c r="I30" s="142"/>
      <c r="J30" s="140">
        <v>111.443</v>
      </c>
      <c r="K30" s="141">
        <v>0</v>
      </c>
      <c r="L30" s="140">
        <v>0</v>
      </c>
      <c r="M30" s="139">
        <f t="shared" si="11"/>
        <v>111.443</v>
      </c>
      <c r="N30" s="145" t="s">
        <v>49</v>
      </c>
      <c r="O30" s="144">
        <v>283.954</v>
      </c>
      <c r="P30" s="140">
        <v>871.385</v>
      </c>
      <c r="Q30" s="141">
        <v>0.42</v>
      </c>
      <c r="R30" s="140">
        <v>1.7900000000000003</v>
      </c>
      <c r="S30" s="139">
        <f t="shared" si="13"/>
        <v>1157.549</v>
      </c>
      <c r="T30" s="143">
        <f t="shared" si="1"/>
        <v>0.0053321471516345935</v>
      </c>
      <c r="U30" s="142">
        <v>189.897</v>
      </c>
      <c r="V30" s="140">
        <v>647.9150000000001</v>
      </c>
      <c r="W30" s="141">
        <v>1.6050000000000006</v>
      </c>
      <c r="X30" s="140">
        <v>1.4080000000000004</v>
      </c>
      <c r="Y30" s="139">
        <f t="shared" si="14"/>
        <v>840.8250000000002</v>
      </c>
      <c r="Z30" s="138">
        <f t="shared" si="15"/>
        <v>0.3766824249992564</v>
      </c>
    </row>
    <row r="31" spans="1:26" ht="18.75" customHeight="1">
      <c r="A31" s="146" t="s">
        <v>383</v>
      </c>
      <c r="B31" s="373" t="s">
        <v>384</v>
      </c>
      <c r="C31" s="144">
        <v>10.543000000000001</v>
      </c>
      <c r="D31" s="140">
        <v>29.071</v>
      </c>
      <c r="E31" s="141">
        <v>29.950000000000003</v>
      </c>
      <c r="F31" s="140">
        <v>48.8</v>
      </c>
      <c r="G31" s="139">
        <f t="shared" si="10"/>
        <v>118.364</v>
      </c>
      <c r="H31" s="143">
        <f t="shared" si="0"/>
        <v>0.004829749730630996</v>
      </c>
      <c r="I31" s="142">
        <v>14.96</v>
      </c>
      <c r="J31" s="140">
        <v>40.425000000000004</v>
      </c>
      <c r="K31" s="141">
        <v>17.991999999999997</v>
      </c>
      <c r="L31" s="140">
        <v>26.125000000000004</v>
      </c>
      <c r="M31" s="139">
        <f t="shared" si="11"/>
        <v>99.50200000000001</v>
      </c>
      <c r="N31" s="145">
        <f t="shared" si="12"/>
        <v>0.18956402886374146</v>
      </c>
      <c r="O31" s="144">
        <v>133.462</v>
      </c>
      <c r="P31" s="140">
        <v>339.5060000000001</v>
      </c>
      <c r="Q31" s="141">
        <v>233.6349999999999</v>
      </c>
      <c r="R31" s="140">
        <v>348.0129999999999</v>
      </c>
      <c r="S31" s="139">
        <f t="shared" si="13"/>
        <v>1054.616</v>
      </c>
      <c r="T31" s="143">
        <f t="shared" si="1"/>
        <v>0.004857995385481106</v>
      </c>
      <c r="U31" s="142">
        <v>139.77799999999993</v>
      </c>
      <c r="V31" s="140">
        <v>405.20299999999986</v>
      </c>
      <c r="W31" s="141">
        <v>164.17299999999992</v>
      </c>
      <c r="X31" s="140">
        <v>233.74699999999996</v>
      </c>
      <c r="Y31" s="139">
        <f t="shared" si="14"/>
        <v>942.9009999999996</v>
      </c>
      <c r="Z31" s="138">
        <f t="shared" si="15"/>
        <v>0.11848009494103873</v>
      </c>
    </row>
    <row r="32" spans="1:26" ht="18.75" customHeight="1">
      <c r="A32" s="146" t="s">
        <v>433</v>
      </c>
      <c r="B32" s="373" t="s">
        <v>434</v>
      </c>
      <c r="C32" s="144">
        <v>43.781000000000006</v>
      </c>
      <c r="D32" s="140">
        <v>66.254</v>
      </c>
      <c r="E32" s="141">
        <v>0.63</v>
      </c>
      <c r="F32" s="140">
        <v>0.735</v>
      </c>
      <c r="G32" s="139">
        <f t="shared" si="10"/>
        <v>111.4</v>
      </c>
      <c r="H32" s="143">
        <f t="shared" si="0"/>
        <v>0.004545589199353629</v>
      </c>
      <c r="I32" s="142">
        <v>17.483</v>
      </c>
      <c r="J32" s="140">
        <v>39.119</v>
      </c>
      <c r="K32" s="141">
        <v>0.85</v>
      </c>
      <c r="L32" s="140">
        <v>0.261</v>
      </c>
      <c r="M32" s="139">
        <f t="shared" si="11"/>
        <v>57.71300000000001</v>
      </c>
      <c r="N32" s="145">
        <f t="shared" si="12"/>
        <v>0.9302410202207474</v>
      </c>
      <c r="O32" s="144">
        <v>340.0260000000001</v>
      </c>
      <c r="P32" s="140">
        <v>688.171</v>
      </c>
      <c r="Q32" s="141">
        <v>3.6489999999999982</v>
      </c>
      <c r="R32" s="140">
        <v>6.657999999999999</v>
      </c>
      <c r="S32" s="139">
        <f t="shared" si="13"/>
        <v>1038.504</v>
      </c>
      <c r="T32" s="143">
        <f t="shared" si="1"/>
        <v>0.004783776881636226</v>
      </c>
      <c r="U32" s="142">
        <v>265.945</v>
      </c>
      <c r="V32" s="140">
        <v>553.5760000000002</v>
      </c>
      <c r="W32" s="141">
        <v>3.5900000000000003</v>
      </c>
      <c r="X32" s="140">
        <v>3.2959999999999994</v>
      </c>
      <c r="Y32" s="139">
        <f t="shared" si="14"/>
        <v>826.4070000000003</v>
      </c>
      <c r="Z32" s="138">
        <f t="shared" si="15"/>
        <v>0.2566495685539929</v>
      </c>
    </row>
    <row r="33" spans="1:26" ht="18.75" customHeight="1">
      <c r="A33" s="146" t="s">
        <v>401</v>
      </c>
      <c r="B33" s="373" t="s">
        <v>402</v>
      </c>
      <c r="C33" s="144">
        <v>0</v>
      </c>
      <c r="D33" s="140">
        <v>0</v>
      </c>
      <c r="E33" s="141">
        <v>52.906</v>
      </c>
      <c r="F33" s="140">
        <v>55.135</v>
      </c>
      <c r="G33" s="139">
        <f t="shared" si="10"/>
        <v>108.041</v>
      </c>
      <c r="H33" s="143">
        <f t="shared" si="0"/>
        <v>0.0044085278517716825</v>
      </c>
      <c r="I33" s="142"/>
      <c r="J33" s="140"/>
      <c r="K33" s="141">
        <v>40.12100000000001</v>
      </c>
      <c r="L33" s="140">
        <v>46.592999999999996</v>
      </c>
      <c r="M33" s="139">
        <f t="shared" si="11"/>
        <v>86.714</v>
      </c>
      <c r="N33" s="145">
        <f t="shared" si="12"/>
        <v>0.24594644463408444</v>
      </c>
      <c r="O33" s="144">
        <v>28.2</v>
      </c>
      <c r="P33" s="140">
        <v>31.342999999999996</v>
      </c>
      <c r="Q33" s="141">
        <v>424.60599999999994</v>
      </c>
      <c r="R33" s="140">
        <v>607.2780000000001</v>
      </c>
      <c r="S33" s="139">
        <f t="shared" si="13"/>
        <v>1091.4270000000001</v>
      </c>
      <c r="T33" s="143">
        <f t="shared" si="1"/>
        <v>0.0050275620032215395</v>
      </c>
      <c r="U33" s="142"/>
      <c r="V33" s="140"/>
      <c r="W33" s="141">
        <v>299.70000000000005</v>
      </c>
      <c r="X33" s="140">
        <v>391.8659999999999</v>
      </c>
      <c r="Y33" s="139">
        <f t="shared" si="14"/>
        <v>691.5659999999999</v>
      </c>
      <c r="Z33" s="138">
        <f t="shared" si="15"/>
        <v>0.5781964411205875</v>
      </c>
    </row>
    <row r="34" spans="1:26" ht="18.75" customHeight="1">
      <c r="A34" s="146" t="s">
        <v>415</v>
      </c>
      <c r="B34" s="373" t="s">
        <v>416</v>
      </c>
      <c r="C34" s="144">
        <v>66.18299999999999</v>
      </c>
      <c r="D34" s="140">
        <v>23.845000000000002</v>
      </c>
      <c r="E34" s="141">
        <v>3.324</v>
      </c>
      <c r="F34" s="140">
        <v>12.867999999999999</v>
      </c>
      <c r="G34" s="139">
        <f t="shared" si="10"/>
        <v>106.21999999999998</v>
      </c>
      <c r="H34" s="143">
        <f t="shared" si="0"/>
        <v>0.0043342233820048695</v>
      </c>
      <c r="I34" s="142">
        <v>120.827</v>
      </c>
      <c r="J34" s="140">
        <v>24.325000000000003</v>
      </c>
      <c r="K34" s="141">
        <v>1.041</v>
      </c>
      <c r="L34" s="140">
        <v>1.1400000000000001</v>
      </c>
      <c r="M34" s="139">
        <f t="shared" si="11"/>
        <v>147.33299999999997</v>
      </c>
      <c r="N34" s="145">
        <f t="shared" si="12"/>
        <v>-0.2790481426428566</v>
      </c>
      <c r="O34" s="144">
        <v>666.8180000000001</v>
      </c>
      <c r="P34" s="140">
        <v>189.578</v>
      </c>
      <c r="Q34" s="141">
        <v>27.679000000000013</v>
      </c>
      <c r="R34" s="140">
        <v>30.440000000000005</v>
      </c>
      <c r="S34" s="139">
        <f t="shared" si="13"/>
        <v>914.5150000000001</v>
      </c>
      <c r="T34" s="143">
        <f t="shared" si="1"/>
        <v>0.004212632512642757</v>
      </c>
      <c r="U34" s="142">
        <v>655.0630000000002</v>
      </c>
      <c r="V34" s="140">
        <v>137.13</v>
      </c>
      <c r="W34" s="141">
        <v>11.946</v>
      </c>
      <c r="X34" s="140">
        <v>16.073999999999995</v>
      </c>
      <c r="Y34" s="139">
        <f t="shared" si="14"/>
        <v>820.2130000000002</v>
      </c>
      <c r="Z34" s="138">
        <f t="shared" si="15"/>
        <v>0.11497257419719009</v>
      </c>
    </row>
    <row r="35" spans="1:26" ht="18.75" customHeight="1">
      <c r="A35" s="146" t="s">
        <v>385</v>
      </c>
      <c r="B35" s="373" t="s">
        <v>386</v>
      </c>
      <c r="C35" s="144">
        <v>34.001999999999995</v>
      </c>
      <c r="D35" s="140">
        <v>64.991</v>
      </c>
      <c r="E35" s="141">
        <v>0.874</v>
      </c>
      <c r="F35" s="140">
        <v>1.864</v>
      </c>
      <c r="G35" s="139">
        <f t="shared" si="10"/>
        <v>101.731</v>
      </c>
      <c r="H35" s="143">
        <f t="shared" si="0"/>
        <v>0.004151053275039893</v>
      </c>
      <c r="I35" s="142">
        <v>36.059</v>
      </c>
      <c r="J35" s="140">
        <v>51.555</v>
      </c>
      <c r="K35" s="141">
        <v>0.73</v>
      </c>
      <c r="L35" s="140">
        <v>0.728</v>
      </c>
      <c r="M35" s="139">
        <f t="shared" si="11"/>
        <v>89.072</v>
      </c>
      <c r="N35" s="145">
        <f t="shared" si="12"/>
        <v>0.142120980779594</v>
      </c>
      <c r="O35" s="144">
        <v>255.755</v>
      </c>
      <c r="P35" s="140">
        <v>498.81899999999985</v>
      </c>
      <c r="Q35" s="141">
        <v>19.275000000000002</v>
      </c>
      <c r="R35" s="140">
        <v>17.279000000000007</v>
      </c>
      <c r="S35" s="139">
        <f t="shared" si="13"/>
        <v>791.1279999999998</v>
      </c>
      <c r="T35" s="143">
        <f t="shared" si="1"/>
        <v>0.0036442612034379295</v>
      </c>
      <c r="U35" s="142">
        <v>231.04299999999998</v>
      </c>
      <c r="V35" s="140">
        <v>468.61099999999993</v>
      </c>
      <c r="W35" s="141">
        <v>15.805</v>
      </c>
      <c r="X35" s="140">
        <v>23.93400000000002</v>
      </c>
      <c r="Y35" s="139">
        <f t="shared" si="14"/>
        <v>739.3929999999998</v>
      </c>
      <c r="Z35" s="138">
        <f t="shared" si="15"/>
        <v>0.06996955610886224</v>
      </c>
    </row>
    <row r="36" spans="1:26" ht="18.75" customHeight="1">
      <c r="A36" s="146" t="s">
        <v>387</v>
      </c>
      <c r="B36" s="373" t="s">
        <v>388</v>
      </c>
      <c r="C36" s="144">
        <v>25.93</v>
      </c>
      <c r="D36" s="140">
        <v>40.937999999999995</v>
      </c>
      <c r="E36" s="141">
        <v>14.467</v>
      </c>
      <c r="F36" s="140">
        <v>6.996999999999999</v>
      </c>
      <c r="G36" s="139">
        <f t="shared" si="10"/>
        <v>88.332</v>
      </c>
      <c r="H36" s="143">
        <f t="shared" si="0"/>
        <v>0.0036043176405503117</v>
      </c>
      <c r="I36" s="142">
        <v>19.781</v>
      </c>
      <c r="J36" s="140">
        <v>20.784</v>
      </c>
      <c r="K36" s="141">
        <v>11.528</v>
      </c>
      <c r="L36" s="140">
        <v>8.329</v>
      </c>
      <c r="M36" s="139">
        <f t="shared" si="11"/>
        <v>60.422</v>
      </c>
      <c r="N36" s="145">
        <f t="shared" si="12"/>
        <v>0.4619178444937275</v>
      </c>
      <c r="O36" s="144">
        <v>287.79399999999987</v>
      </c>
      <c r="P36" s="140">
        <v>312.8789999999999</v>
      </c>
      <c r="Q36" s="141">
        <v>115.369</v>
      </c>
      <c r="R36" s="140">
        <v>93.62599999999998</v>
      </c>
      <c r="S36" s="139">
        <f t="shared" si="13"/>
        <v>809.6679999999998</v>
      </c>
      <c r="T36" s="143">
        <f t="shared" si="1"/>
        <v>0.003729664074669562</v>
      </c>
      <c r="U36" s="142">
        <v>192.77700000000013</v>
      </c>
      <c r="V36" s="140">
        <v>208.91900000000004</v>
      </c>
      <c r="W36" s="141">
        <v>99.155</v>
      </c>
      <c r="X36" s="140">
        <v>87.00599999999997</v>
      </c>
      <c r="Y36" s="139">
        <f t="shared" si="14"/>
        <v>587.8570000000001</v>
      </c>
      <c r="Z36" s="138">
        <f t="shared" si="15"/>
        <v>0.37732135536363387</v>
      </c>
    </row>
    <row r="37" spans="1:26" ht="18.75" customHeight="1">
      <c r="A37" s="146" t="s">
        <v>409</v>
      </c>
      <c r="B37" s="373" t="s">
        <v>410</v>
      </c>
      <c r="C37" s="144">
        <v>30.433</v>
      </c>
      <c r="D37" s="140">
        <v>49.043</v>
      </c>
      <c r="E37" s="141">
        <v>0.8950000000000002</v>
      </c>
      <c r="F37" s="140">
        <v>0.5429999999999999</v>
      </c>
      <c r="G37" s="139">
        <f t="shared" si="10"/>
        <v>80.914</v>
      </c>
      <c r="H37" s="143">
        <f t="shared" si="0"/>
        <v>0.003301631997096046</v>
      </c>
      <c r="I37" s="142">
        <v>27.391</v>
      </c>
      <c r="J37" s="140">
        <v>71.714</v>
      </c>
      <c r="K37" s="141">
        <v>3.0049999999999994</v>
      </c>
      <c r="L37" s="140">
        <v>3.605999999999999</v>
      </c>
      <c r="M37" s="139">
        <f t="shared" si="11"/>
        <v>105.71599999999998</v>
      </c>
      <c r="N37" s="145" t="s">
        <v>49</v>
      </c>
      <c r="O37" s="144">
        <v>242.888</v>
      </c>
      <c r="P37" s="140">
        <v>412.891</v>
      </c>
      <c r="Q37" s="141">
        <v>84.10500000000002</v>
      </c>
      <c r="R37" s="140">
        <v>61.967999999999975</v>
      </c>
      <c r="S37" s="139">
        <f t="shared" si="13"/>
        <v>801.852</v>
      </c>
      <c r="T37" s="143">
        <f t="shared" si="1"/>
        <v>0.0036936603615332934</v>
      </c>
      <c r="U37" s="142">
        <v>325.20899999999995</v>
      </c>
      <c r="V37" s="140">
        <v>585.6169999999998</v>
      </c>
      <c r="W37" s="141">
        <v>57.746999999999986</v>
      </c>
      <c r="X37" s="140">
        <v>57.81500000000005</v>
      </c>
      <c r="Y37" s="139">
        <f t="shared" si="14"/>
        <v>1026.3879999999997</v>
      </c>
      <c r="Z37" s="138">
        <f t="shared" si="15"/>
        <v>-0.2187632747070306</v>
      </c>
    </row>
    <row r="38" spans="1:26" ht="18.75" customHeight="1">
      <c r="A38" s="146" t="s">
        <v>429</v>
      </c>
      <c r="B38" s="373" t="s">
        <v>444</v>
      </c>
      <c r="C38" s="144">
        <v>24.682</v>
      </c>
      <c r="D38" s="140">
        <v>34.672</v>
      </c>
      <c r="E38" s="141">
        <v>6.6160000000000005</v>
      </c>
      <c r="F38" s="140">
        <v>7.706999999999999</v>
      </c>
      <c r="G38" s="139">
        <f t="shared" si="10"/>
        <v>73.67699999999999</v>
      </c>
      <c r="H38" s="143">
        <f t="shared" si="0"/>
        <v>0.0030063319159854334</v>
      </c>
      <c r="I38" s="142">
        <v>33.349</v>
      </c>
      <c r="J38" s="140">
        <v>24.462</v>
      </c>
      <c r="K38" s="141">
        <v>4.868</v>
      </c>
      <c r="L38" s="140">
        <v>5.257999999999999</v>
      </c>
      <c r="M38" s="139">
        <f t="shared" si="11"/>
        <v>67.937</v>
      </c>
      <c r="N38" s="145">
        <f t="shared" si="12"/>
        <v>0.08449004224502099</v>
      </c>
      <c r="O38" s="144">
        <v>267.29800000000006</v>
      </c>
      <c r="P38" s="140">
        <v>282.82099999999997</v>
      </c>
      <c r="Q38" s="141">
        <v>28.132999999999992</v>
      </c>
      <c r="R38" s="140">
        <v>36.37199999999999</v>
      </c>
      <c r="S38" s="139">
        <f t="shared" si="13"/>
        <v>614.624</v>
      </c>
      <c r="T38" s="143">
        <f t="shared" si="1"/>
        <v>0.0028312111287956366</v>
      </c>
      <c r="U38" s="142">
        <v>450.41200000000043</v>
      </c>
      <c r="V38" s="140">
        <v>371.1010000000001</v>
      </c>
      <c r="W38" s="141">
        <v>32.485000000000014</v>
      </c>
      <c r="X38" s="140">
        <v>48.13099999999997</v>
      </c>
      <c r="Y38" s="139">
        <f t="shared" si="14"/>
        <v>902.1290000000006</v>
      </c>
      <c r="Z38" s="138">
        <f t="shared" si="15"/>
        <v>-0.3186961066543702</v>
      </c>
    </row>
    <row r="39" spans="1:26" ht="18.75" customHeight="1">
      <c r="A39" s="146" t="s">
        <v>454</v>
      </c>
      <c r="B39" s="373" t="s">
        <v>455</v>
      </c>
      <c r="C39" s="144">
        <v>0</v>
      </c>
      <c r="D39" s="140">
        <v>0</v>
      </c>
      <c r="E39" s="141">
        <v>41.6</v>
      </c>
      <c r="F39" s="140">
        <v>31.2</v>
      </c>
      <c r="G39" s="139">
        <f>SUM(C39:F39)</f>
        <v>72.8</v>
      </c>
      <c r="H39" s="143">
        <f>G39/$G$9</f>
        <v>0.002970546622198781</v>
      </c>
      <c r="I39" s="142"/>
      <c r="J39" s="140"/>
      <c r="K39" s="141">
        <v>0.05</v>
      </c>
      <c r="L39" s="140">
        <v>0.21</v>
      </c>
      <c r="M39" s="139">
        <f>SUM(I39:L39)</f>
        <v>0.26</v>
      </c>
      <c r="N39" s="145">
        <f>IF(ISERROR(G39/M39-1),"         /0",(G39/M39-1))</f>
        <v>279</v>
      </c>
      <c r="O39" s="144"/>
      <c r="P39" s="140"/>
      <c r="Q39" s="141">
        <v>246.451</v>
      </c>
      <c r="R39" s="140">
        <v>189.67399999999998</v>
      </c>
      <c r="S39" s="139">
        <f>SUM(O39:R39)</f>
        <v>436.125</v>
      </c>
      <c r="T39" s="143">
        <f>S39/$S$9</f>
        <v>0.002008971262993305</v>
      </c>
      <c r="U39" s="142">
        <v>4</v>
      </c>
      <c r="V39" s="140">
        <v>0</v>
      </c>
      <c r="W39" s="141">
        <v>15.271000000000003</v>
      </c>
      <c r="X39" s="140">
        <v>14.412999999999997</v>
      </c>
      <c r="Y39" s="139">
        <f>SUM(U39:X39)</f>
        <v>33.684</v>
      </c>
      <c r="Z39" s="138" t="str">
        <f>IF(ISERROR(S39/Y39-1),"         /0",IF(S39/Y39&gt;5,"  *  ",(S39/Y39-1)))</f>
        <v>  *  </v>
      </c>
    </row>
    <row r="40" spans="1:26" ht="18.75" customHeight="1">
      <c r="A40" s="146" t="s">
        <v>389</v>
      </c>
      <c r="B40" s="373" t="s">
        <v>390</v>
      </c>
      <c r="C40" s="144">
        <v>26.613</v>
      </c>
      <c r="D40" s="140">
        <v>44.925</v>
      </c>
      <c r="E40" s="141">
        <v>0.29</v>
      </c>
      <c r="F40" s="140">
        <v>0.35</v>
      </c>
      <c r="G40" s="139">
        <f t="shared" si="10"/>
        <v>72.178</v>
      </c>
      <c r="H40" s="143">
        <f t="shared" si="0"/>
        <v>0.0029451664024321925</v>
      </c>
      <c r="I40" s="142">
        <v>11.081</v>
      </c>
      <c r="J40" s="140">
        <v>20.529000000000003</v>
      </c>
      <c r="K40" s="141">
        <v>1.253</v>
      </c>
      <c r="L40" s="140">
        <v>0.101</v>
      </c>
      <c r="M40" s="139">
        <f t="shared" si="11"/>
        <v>32.964</v>
      </c>
      <c r="N40" s="145" t="s">
        <v>49</v>
      </c>
      <c r="O40" s="144">
        <v>124.642</v>
      </c>
      <c r="P40" s="140">
        <v>202.544</v>
      </c>
      <c r="Q40" s="141">
        <v>7.422</v>
      </c>
      <c r="R40" s="140">
        <v>31.841000000000008</v>
      </c>
      <c r="S40" s="139">
        <f t="shared" si="13"/>
        <v>366.44900000000007</v>
      </c>
      <c r="T40" s="143">
        <f t="shared" si="1"/>
        <v>0.0016880149277217168</v>
      </c>
      <c r="U40" s="142">
        <v>133.13799999999998</v>
      </c>
      <c r="V40" s="140">
        <v>150.06799999999996</v>
      </c>
      <c r="W40" s="141">
        <v>31.671000000000006</v>
      </c>
      <c r="X40" s="140">
        <v>27.135</v>
      </c>
      <c r="Y40" s="139">
        <f t="shared" si="14"/>
        <v>342.0119999999999</v>
      </c>
      <c r="Z40" s="138">
        <f t="shared" si="15"/>
        <v>0.07145070933183684</v>
      </c>
    </row>
    <row r="41" spans="1:26" ht="18.75" customHeight="1">
      <c r="A41" s="146" t="s">
        <v>456</v>
      </c>
      <c r="B41" s="373" t="s">
        <v>457</v>
      </c>
      <c r="C41" s="144">
        <v>27.479</v>
      </c>
      <c r="D41" s="140">
        <v>39.551</v>
      </c>
      <c r="E41" s="141">
        <v>0.18</v>
      </c>
      <c r="F41" s="140">
        <v>0.25</v>
      </c>
      <c r="G41" s="139">
        <f t="shared" si="10"/>
        <v>67.46000000000001</v>
      </c>
      <c r="H41" s="143">
        <f t="shared" si="0"/>
        <v>0.0027526521309550796</v>
      </c>
      <c r="I41" s="142">
        <v>20.3</v>
      </c>
      <c r="J41" s="140">
        <v>15.2</v>
      </c>
      <c r="K41" s="141">
        <v>8.772</v>
      </c>
      <c r="L41" s="140">
        <v>7.022000000000001</v>
      </c>
      <c r="M41" s="139">
        <f t="shared" si="11"/>
        <v>51.294</v>
      </c>
      <c r="N41" s="145">
        <f t="shared" si="12"/>
        <v>0.3151635668889152</v>
      </c>
      <c r="O41" s="144">
        <v>231.50300000000004</v>
      </c>
      <c r="P41" s="140">
        <v>265.97300000000007</v>
      </c>
      <c r="Q41" s="141">
        <v>14.148</v>
      </c>
      <c r="R41" s="140">
        <v>23.481999999999996</v>
      </c>
      <c r="S41" s="139">
        <f t="shared" si="13"/>
        <v>535.1060000000001</v>
      </c>
      <c r="T41" s="143">
        <f t="shared" si="1"/>
        <v>0.0024649184904678603</v>
      </c>
      <c r="U41" s="142">
        <v>162.55000000000004</v>
      </c>
      <c r="V41" s="140">
        <v>198.72799999999998</v>
      </c>
      <c r="W41" s="141">
        <v>50.531</v>
      </c>
      <c r="X41" s="140">
        <v>48.47200000000001</v>
      </c>
      <c r="Y41" s="139">
        <f t="shared" si="14"/>
        <v>460.28100000000006</v>
      </c>
      <c r="Z41" s="138">
        <f t="shared" si="15"/>
        <v>0.16256373823816328</v>
      </c>
    </row>
    <row r="42" spans="1:26" ht="18.75" customHeight="1">
      <c r="A42" s="146" t="s">
        <v>458</v>
      </c>
      <c r="B42" s="373" t="s">
        <v>458</v>
      </c>
      <c r="C42" s="144">
        <v>26.091</v>
      </c>
      <c r="D42" s="140">
        <v>15.870000000000001</v>
      </c>
      <c r="E42" s="141">
        <v>9.830000000000002</v>
      </c>
      <c r="F42" s="140">
        <v>14.142</v>
      </c>
      <c r="G42" s="139">
        <f t="shared" si="10"/>
        <v>65.93299999999999</v>
      </c>
      <c r="H42" s="143">
        <f t="shared" si="0"/>
        <v>0.0026903440994702228</v>
      </c>
      <c r="I42" s="142">
        <v>0.895</v>
      </c>
      <c r="J42" s="140">
        <v>0.07</v>
      </c>
      <c r="K42" s="141">
        <v>0.684</v>
      </c>
      <c r="L42" s="140">
        <v>0.9710000000000001</v>
      </c>
      <c r="M42" s="139">
        <f t="shared" si="11"/>
        <v>2.62</v>
      </c>
      <c r="N42" s="145">
        <f t="shared" si="12"/>
        <v>24.165267175572517</v>
      </c>
      <c r="O42" s="144">
        <v>54.04299999999999</v>
      </c>
      <c r="P42" s="140">
        <v>26.598000000000003</v>
      </c>
      <c r="Q42" s="141">
        <v>16.071</v>
      </c>
      <c r="R42" s="140">
        <v>21.167</v>
      </c>
      <c r="S42" s="139">
        <f t="shared" si="13"/>
        <v>117.87899999999999</v>
      </c>
      <c r="T42" s="143">
        <f t="shared" si="1"/>
        <v>0.0005429991940622248</v>
      </c>
      <c r="U42" s="142">
        <v>25.576</v>
      </c>
      <c r="V42" s="140">
        <v>5.798</v>
      </c>
      <c r="W42" s="141">
        <v>6.8900000000000015</v>
      </c>
      <c r="X42" s="140">
        <v>22.515</v>
      </c>
      <c r="Y42" s="139">
        <f t="shared" si="14"/>
        <v>60.779</v>
      </c>
      <c r="Z42" s="138">
        <f t="shared" si="15"/>
        <v>0.9394692245676959</v>
      </c>
    </row>
    <row r="43" spans="1:26" ht="18.75" customHeight="1">
      <c r="A43" s="146" t="s">
        <v>459</v>
      </c>
      <c r="B43" s="373" t="s">
        <v>460</v>
      </c>
      <c r="C43" s="144">
        <v>28.386</v>
      </c>
      <c r="D43" s="140">
        <v>29.682</v>
      </c>
      <c r="E43" s="141">
        <v>0.02</v>
      </c>
      <c r="F43" s="140">
        <v>6.23</v>
      </c>
      <c r="G43" s="139">
        <f t="shared" si="10"/>
        <v>64.318</v>
      </c>
      <c r="H43" s="143">
        <f t="shared" si="0"/>
        <v>0.0026244452973431484</v>
      </c>
      <c r="I43" s="142">
        <v>25.42</v>
      </c>
      <c r="J43" s="140">
        <v>73.03200000000001</v>
      </c>
      <c r="K43" s="141">
        <v>0.252</v>
      </c>
      <c r="L43" s="140">
        <v>0.22100000000000003</v>
      </c>
      <c r="M43" s="139">
        <f t="shared" si="11"/>
        <v>98.92500000000001</v>
      </c>
      <c r="N43" s="145">
        <f t="shared" si="12"/>
        <v>-0.34983067980793536</v>
      </c>
      <c r="O43" s="144">
        <v>209.33</v>
      </c>
      <c r="P43" s="140">
        <v>287.46000000000004</v>
      </c>
      <c r="Q43" s="141">
        <v>5.3199999999999985</v>
      </c>
      <c r="R43" s="140">
        <v>12.325000000000001</v>
      </c>
      <c r="S43" s="139">
        <f t="shared" si="13"/>
        <v>514.4350000000001</v>
      </c>
      <c r="T43" s="143">
        <f t="shared" si="1"/>
        <v>0.00236969935609736</v>
      </c>
      <c r="U43" s="142">
        <v>134.62499999999997</v>
      </c>
      <c r="V43" s="140">
        <v>369.63800000000003</v>
      </c>
      <c r="W43" s="141">
        <v>3.272</v>
      </c>
      <c r="X43" s="140">
        <v>83.52299999999998</v>
      </c>
      <c r="Y43" s="139">
        <f t="shared" si="14"/>
        <v>591.058</v>
      </c>
      <c r="Z43" s="138">
        <f t="shared" si="15"/>
        <v>-0.12963702377770026</v>
      </c>
    </row>
    <row r="44" spans="1:26" ht="18.75" customHeight="1">
      <c r="A44" s="146" t="s">
        <v>393</v>
      </c>
      <c r="B44" s="373" t="s">
        <v>394</v>
      </c>
      <c r="C44" s="144">
        <v>11.737</v>
      </c>
      <c r="D44" s="140">
        <v>47.428999999999995</v>
      </c>
      <c r="E44" s="141">
        <v>1.023</v>
      </c>
      <c r="F44" s="140">
        <v>2.7119999999999997</v>
      </c>
      <c r="G44" s="139">
        <f t="shared" si="10"/>
        <v>62.900999999999996</v>
      </c>
      <c r="H44" s="143">
        <f t="shared" si="0"/>
        <v>0.0025666257291610648</v>
      </c>
      <c r="I44" s="142">
        <v>6.337000000000001</v>
      </c>
      <c r="J44" s="140">
        <v>40.772999999999996</v>
      </c>
      <c r="K44" s="141">
        <v>1.4659999999999997</v>
      </c>
      <c r="L44" s="140">
        <v>3.433</v>
      </c>
      <c r="M44" s="139">
        <f t="shared" si="11"/>
        <v>52.009</v>
      </c>
      <c r="N44" s="145">
        <f t="shared" si="12"/>
        <v>0.20942529177642322</v>
      </c>
      <c r="O44" s="144">
        <v>74.25800000000001</v>
      </c>
      <c r="P44" s="140">
        <v>268.69500000000005</v>
      </c>
      <c r="Q44" s="141">
        <v>26.193</v>
      </c>
      <c r="R44" s="140">
        <v>35.735</v>
      </c>
      <c r="S44" s="139">
        <f t="shared" si="13"/>
        <v>404.8810000000001</v>
      </c>
      <c r="T44" s="143">
        <f t="shared" si="1"/>
        <v>0.001865048538680407</v>
      </c>
      <c r="U44" s="142">
        <v>61.503</v>
      </c>
      <c r="V44" s="140">
        <v>278.10099999999994</v>
      </c>
      <c r="W44" s="141">
        <v>36.634</v>
      </c>
      <c r="X44" s="140">
        <v>56.02499999999997</v>
      </c>
      <c r="Y44" s="139">
        <f t="shared" si="14"/>
        <v>432.2629999999999</v>
      </c>
      <c r="Z44" s="138">
        <f t="shared" si="15"/>
        <v>-0.06334569463497874</v>
      </c>
    </row>
    <row r="45" spans="1:26" ht="18.75" customHeight="1">
      <c r="A45" s="146" t="s">
        <v>461</v>
      </c>
      <c r="B45" s="373" t="s">
        <v>461</v>
      </c>
      <c r="C45" s="144">
        <v>16.115</v>
      </c>
      <c r="D45" s="140">
        <v>34.672000000000004</v>
      </c>
      <c r="E45" s="141">
        <v>1.4449999999999998</v>
      </c>
      <c r="F45" s="140">
        <v>4.875</v>
      </c>
      <c r="G45" s="139">
        <f t="shared" si="10"/>
        <v>57.107000000000006</v>
      </c>
      <c r="H45" s="143">
        <f t="shared" si="0"/>
        <v>0.0023302061257404645</v>
      </c>
      <c r="I45" s="142">
        <v>19.7</v>
      </c>
      <c r="J45" s="140">
        <v>55.54</v>
      </c>
      <c r="K45" s="141">
        <v>1.615</v>
      </c>
      <c r="L45" s="140">
        <v>4.68</v>
      </c>
      <c r="M45" s="139">
        <f t="shared" si="11"/>
        <v>81.535</v>
      </c>
      <c r="N45" s="145">
        <f t="shared" si="12"/>
        <v>-0.2996013981725638</v>
      </c>
      <c r="O45" s="144">
        <v>207.32499999999996</v>
      </c>
      <c r="P45" s="140">
        <v>400.1960000000001</v>
      </c>
      <c r="Q45" s="141">
        <v>12.452999999999998</v>
      </c>
      <c r="R45" s="140">
        <v>26.288</v>
      </c>
      <c r="S45" s="139">
        <f t="shared" si="13"/>
        <v>646.2620000000001</v>
      </c>
      <c r="T45" s="143">
        <f t="shared" si="1"/>
        <v>0.002976948779282498</v>
      </c>
      <c r="U45" s="142">
        <v>120.76000000000002</v>
      </c>
      <c r="V45" s="140">
        <v>368.5919999999999</v>
      </c>
      <c r="W45" s="141">
        <v>12.084000000000001</v>
      </c>
      <c r="X45" s="140">
        <v>76.778</v>
      </c>
      <c r="Y45" s="139">
        <f t="shared" si="14"/>
        <v>578.2139999999999</v>
      </c>
      <c r="Z45" s="138">
        <f t="shared" si="15"/>
        <v>0.1176865312842652</v>
      </c>
    </row>
    <row r="46" spans="1:26" ht="18.75" customHeight="1">
      <c r="A46" s="146" t="s">
        <v>409</v>
      </c>
      <c r="B46" s="373" t="s">
        <v>462</v>
      </c>
      <c r="C46" s="144">
        <v>0</v>
      </c>
      <c r="D46" s="140">
        <v>0.184</v>
      </c>
      <c r="E46" s="141">
        <v>13.2</v>
      </c>
      <c r="F46" s="140">
        <v>39.199999999999996</v>
      </c>
      <c r="G46" s="139">
        <f t="shared" si="10"/>
        <v>52.583999999999996</v>
      </c>
      <c r="H46" s="143">
        <f t="shared" si="0"/>
        <v>0.0021456486755728117</v>
      </c>
      <c r="I46" s="142">
        <v>0</v>
      </c>
      <c r="J46" s="140">
        <v>0.017</v>
      </c>
      <c r="K46" s="141">
        <v>3.518</v>
      </c>
      <c r="L46" s="140">
        <v>0.617</v>
      </c>
      <c r="M46" s="139">
        <f t="shared" si="11"/>
        <v>4.151999999999999</v>
      </c>
      <c r="N46" s="145">
        <f t="shared" si="12"/>
        <v>11.664739884393065</v>
      </c>
      <c r="O46" s="144">
        <v>9.106</v>
      </c>
      <c r="P46" s="140">
        <v>18.712</v>
      </c>
      <c r="Q46" s="141">
        <v>126.90799999999999</v>
      </c>
      <c r="R46" s="140">
        <v>217.26600000000005</v>
      </c>
      <c r="S46" s="139">
        <f t="shared" si="13"/>
        <v>371.9920000000001</v>
      </c>
      <c r="T46" s="143">
        <f t="shared" si="1"/>
        <v>0.001713548267270635</v>
      </c>
      <c r="U46" s="142">
        <v>0</v>
      </c>
      <c r="V46" s="140">
        <v>1.4819999999999998</v>
      </c>
      <c r="W46" s="141">
        <v>35.369</v>
      </c>
      <c r="X46" s="140">
        <v>39.77699999999999</v>
      </c>
      <c r="Y46" s="139">
        <f t="shared" si="14"/>
        <v>76.62799999999999</v>
      </c>
      <c r="Z46" s="138">
        <f t="shared" si="15"/>
        <v>3.8545179307824835</v>
      </c>
    </row>
    <row r="47" spans="1:26" ht="18.75" customHeight="1">
      <c r="A47" s="146" t="s">
        <v>423</v>
      </c>
      <c r="B47" s="373" t="s">
        <v>424</v>
      </c>
      <c r="C47" s="144">
        <v>2.7340000000000004</v>
      </c>
      <c r="D47" s="140">
        <v>11.087</v>
      </c>
      <c r="E47" s="141">
        <v>16.419</v>
      </c>
      <c r="F47" s="140">
        <v>13.855</v>
      </c>
      <c r="G47" s="139">
        <f t="shared" si="10"/>
        <v>44.095</v>
      </c>
      <c r="H47" s="143">
        <f t="shared" si="0"/>
        <v>0.0017992617212342753</v>
      </c>
      <c r="I47" s="142">
        <v>4.072</v>
      </c>
      <c r="J47" s="140">
        <v>6.0729999999999995</v>
      </c>
      <c r="K47" s="141">
        <v>14.551</v>
      </c>
      <c r="L47" s="140">
        <v>11.500000000000002</v>
      </c>
      <c r="M47" s="139">
        <f t="shared" si="11"/>
        <v>36.196</v>
      </c>
      <c r="N47" s="145">
        <f t="shared" si="12"/>
        <v>0.2182285335396177</v>
      </c>
      <c r="O47" s="144">
        <v>39.842000000000006</v>
      </c>
      <c r="P47" s="140">
        <v>107.27300000000002</v>
      </c>
      <c r="Q47" s="141">
        <v>158.77200000000002</v>
      </c>
      <c r="R47" s="140">
        <v>121.64999999999999</v>
      </c>
      <c r="S47" s="139">
        <f t="shared" si="13"/>
        <v>427.53700000000003</v>
      </c>
      <c r="T47" s="143">
        <f t="shared" si="1"/>
        <v>0.001969411400094855</v>
      </c>
      <c r="U47" s="142">
        <v>31.128000000000007</v>
      </c>
      <c r="V47" s="140">
        <v>66.642</v>
      </c>
      <c r="W47" s="141">
        <v>196.41899999999998</v>
      </c>
      <c r="X47" s="140">
        <v>148.14499999999998</v>
      </c>
      <c r="Y47" s="139">
        <f t="shared" si="14"/>
        <v>442.33399999999995</v>
      </c>
      <c r="Z47" s="138">
        <f t="shared" si="15"/>
        <v>-0.03345209728395271</v>
      </c>
    </row>
    <row r="48" spans="1:26" ht="18.75" customHeight="1">
      <c r="A48" s="146" t="s">
        <v>407</v>
      </c>
      <c r="B48" s="373" t="s">
        <v>408</v>
      </c>
      <c r="C48" s="144">
        <v>23.233</v>
      </c>
      <c r="D48" s="140">
        <v>16.996</v>
      </c>
      <c r="E48" s="141">
        <v>0.28099999999999997</v>
      </c>
      <c r="F48" s="140">
        <v>0.266</v>
      </c>
      <c r="G48" s="139">
        <f t="shared" si="10"/>
        <v>40.775999999999996</v>
      </c>
      <c r="H48" s="143">
        <f t="shared" si="0"/>
        <v>0.0016638325421260644</v>
      </c>
      <c r="I48" s="142">
        <v>22.990000000000002</v>
      </c>
      <c r="J48" s="140">
        <v>23.614</v>
      </c>
      <c r="K48" s="141">
        <v>0.36799999999999994</v>
      </c>
      <c r="L48" s="140">
        <v>0.36799999999999994</v>
      </c>
      <c r="M48" s="139">
        <f t="shared" si="11"/>
        <v>47.34</v>
      </c>
      <c r="N48" s="145">
        <f t="shared" si="12"/>
        <v>-0.13865652724968325</v>
      </c>
      <c r="O48" s="144">
        <v>147.68</v>
      </c>
      <c r="P48" s="140">
        <v>162.711</v>
      </c>
      <c r="Q48" s="141">
        <v>7.23</v>
      </c>
      <c r="R48" s="140">
        <v>15.032999999999998</v>
      </c>
      <c r="S48" s="139">
        <f t="shared" si="13"/>
        <v>332.65400000000005</v>
      </c>
      <c r="T48" s="143">
        <f t="shared" si="1"/>
        <v>0.001532341247394153</v>
      </c>
      <c r="U48" s="142">
        <v>207.54800000000003</v>
      </c>
      <c r="V48" s="140">
        <v>202.463</v>
      </c>
      <c r="W48" s="141">
        <v>11.399</v>
      </c>
      <c r="X48" s="140">
        <v>23.031000000000002</v>
      </c>
      <c r="Y48" s="139">
        <f t="shared" si="14"/>
        <v>444.44100000000003</v>
      </c>
      <c r="Z48" s="138">
        <f t="shared" si="15"/>
        <v>-0.25152269930091953</v>
      </c>
    </row>
    <row r="49" spans="1:26" ht="18.75" customHeight="1">
      <c r="A49" s="146" t="s">
        <v>463</v>
      </c>
      <c r="B49" s="373" t="s">
        <v>463</v>
      </c>
      <c r="C49" s="144">
        <v>15</v>
      </c>
      <c r="D49" s="140">
        <v>15</v>
      </c>
      <c r="E49" s="141">
        <v>3.785</v>
      </c>
      <c r="F49" s="140">
        <v>5.26</v>
      </c>
      <c r="G49" s="139">
        <f t="shared" si="10"/>
        <v>39.044999999999995</v>
      </c>
      <c r="H49" s="143">
        <f t="shared" si="0"/>
        <v>0.0015932004514251565</v>
      </c>
      <c r="I49" s="142">
        <v>6</v>
      </c>
      <c r="J49" s="140">
        <v>17.8</v>
      </c>
      <c r="K49" s="141">
        <v>7.2</v>
      </c>
      <c r="L49" s="140">
        <v>8.433</v>
      </c>
      <c r="M49" s="139">
        <f t="shared" si="11"/>
        <v>39.433</v>
      </c>
      <c r="N49" s="145">
        <f t="shared" si="12"/>
        <v>-0.009839474551771477</v>
      </c>
      <c r="O49" s="144">
        <v>85.85</v>
      </c>
      <c r="P49" s="140">
        <v>148.37</v>
      </c>
      <c r="Q49" s="141">
        <v>42.75</v>
      </c>
      <c r="R49" s="140">
        <v>51.672</v>
      </c>
      <c r="S49" s="139">
        <f t="shared" si="13"/>
        <v>328.64200000000005</v>
      </c>
      <c r="T49" s="143">
        <f t="shared" si="1"/>
        <v>0.0015138603240186777</v>
      </c>
      <c r="U49" s="142">
        <v>81.1</v>
      </c>
      <c r="V49" s="140">
        <v>110.49999999999999</v>
      </c>
      <c r="W49" s="141">
        <v>92.38600000000002</v>
      </c>
      <c r="X49" s="140">
        <v>145.76299999999992</v>
      </c>
      <c r="Y49" s="139">
        <f t="shared" si="14"/>
        <v>429.7489999999999</v>
      </c>
      <c r="Z49" s="138">
        <f t="shared" si="15"/>
        <v>-0.23526989009863875</v>
      </c>
    </row>
    <row r="50" spans="1:26" ht="18.75" customHeight="1">
      <c r="A50" s="146" t="s">
        <v>417</v>
      </c>
      <c r="B50" s="373" t="s">
        <v>418</v>
      </c>
      <c r="C50" s="144">
        <v>14.211</v>
      </c>
      <c r="D50" s="140">
        <v>11.339</v>
      </c>
      <c r="E50" s="141">
        <v>5.076</v>
      </c>
      <c r="F50" s="140">
        <v>7.715000000000001</v>
      </c>
      <c r="G50" s="139">
        <f t="shared" si="10"/>
        <v>38.341</v>
      </c>
      <c r="H50" s="143">
        <f t="shared" si="0"/>
        <v>0.0015644742862874102</v>
      </c>
      <c r="I50" s="142">
        <v>18.025</v>
      </c>
      <c r="J50" s="140">
        <v>11.518</v>
      </c>
      <c r="K50" s="141">
        <v>1.1800000000000002</v>
      </c>
      <c r="L50" s="140">
        <v>5.65</v>
      </c>
      <c r="M50" s="139">
        <f t="shared" si="11"/>
        <v>36.373</v>
      </c>
      <c r="N50" s="145">
        <f t="shared" si="12"/>
        <v>0.05410606768757065</v>
      </c>
      <c r="O50" s="144">
        <v>157.181</v>
      </c>
      <c r="P50" s="140">
        <v>83.48100000000001</v>
      </c>
      <c r="Q50" s="141">
        <v>61.751</v>
      </c>
      <c r="R50" s="140">
        <v>92.143</v>
      </c>
      <c r="S50" s="139">
        <f t="shared" si="13"/>
        <v>394.55600000000004</v>
      </c>
      <c r="T50" s="143">
        <f t="shared" si="1"/>
        <v>0.0018174873388170512</v>
      </c>
      <c r="U50" s="142">
        <v>176.15900000000005</v>
      </c>
      <c r="V50" s="140">
        <v>77.257</v>
      </c>
      <c r="W50" s="141">
        <v>62.57100000000001</v>
      </c>
      <c r="X50" s="140">
        <v>137.735</v>
      </c>
      <c r="Y50" s="139">
        <f t="shared" si="14"/>
        <v>453.7220000000001</v>
      </c>
      <c r="Z50" s="138">
        <f t="shared" si="15"/>
        <v>-0.13040143524008108</v>
      </c>
    </row>
    <row r="51" spans="1:26" ht="18.75" customHeight="1">
      <c r="A51" s="146" t="s">
        <v>464</v>
      </c>
      <c r="B51" s="373" t="s">
        <v>464</v>
      </c>
      <c r="C51" s="144">
        <v>17.506999999999998</v>
      </c>
      <c r="D51" s="140">
        <v>17.71</v>
      </c>
      <c r="E51" s="141">
        <v>0.81</v>
      </c>
      <c r="F51" s="140">
        <v>2.09</v>
      </c>
      <c r="G51" s="139">
        <f t="shared" si="10"/>
        <v>38.117000000000004</v>
      </c>
      <c r="H51" s="143">
        <f t="shared" si="0"/>
        <v>0.001555334142834491</v>
      </c>
      <c r="I51" s="142">
        <v>16.200000000000003</v>
      </c>
      <c r="J51" s="140">
        <v>20.42</v>
      </c>
      <c r="K51" s="141">
        <v>0.64</v>
      </c>
      <c r="L51" s="140">
        <v>2.3150000000000004</v>
      </c>
      <c r="M51" s="139">
        <f t="shared" si="11"/>
        <v>39.575</v>
      </c>
      <c r="N51" s="145">
        <f t="shared" si="12"/>
        <v>-0.03684144030322167</v>
      </c>
      <c r="O51" s="144">
        <v>205.06299999999993</v>
      </c>
      <c r="P51" s="140">
        <v>194.186</v>
      </c>
      <c r="Q51" s="141">
        <v>10.062000000000001</v>
      </c>
      <c r="R51" s="140">
        <v>28.750999999999998</v>
      </c>
      <c r="S51" s="139">
        <f t="shared" si="13"/>
        <v>438.0619999999999</v>
      </c>
      <c r="T51" s="143">
        <f t="shared" si="1"/>
        <v>0.0020178938822800183</v>
      </c>
      <c r="U51" s="142">
        <v>135.29999999999998</v>
      </c>
      <c r="V51" s="140">
        <v>185.06</v>
      </c>
      <c r="W51" s="141">
        <v>6.055</v>
      </c>
      <c r="X51" s="140">
        <v>11.134000000000002</v>
      </c>
      <c r="Y51" s="139">
        <f t="shared" si="14"/>
        <v>337.54900000000004</v>
      </c>
      <c r="Z51" s="138">
        <f t="shared" si="15"/>
        <v>0.2977730640588474</v>
      </c>
    </row>
    <row r="52" spans="1:26" ht="18.75" customHeight="1">
      <c r="A52" s="146" t="s">
        <v>465</v>
      </c>
      <c r="B52" s="373" t="s">
        <v>466</v>
      </c>
      <c r="C52" s="144">
        <v>0.6</v>
      </c>
      <c r="D52" s="140">
        <v>1.699</v>
      </c>
      <c r="E52" s="141">
        <v>3.9330000000000003</v>
      </c>
      <c r="F52" s="140">
        <v>30.645000000000003</v>
      </c>
      <c r="G52" s="139">
        <f t="shared" si="10"/>
        <v>36.877</v>
      </c>
      <c r="H52" s="143">
        <f t="shared" si="0"/>
        <v>0.0015047369201486875</v>
      </c>
      <c r="I52" s="142">
        <v>0.367</v>
      </c>
      <c r="J52" s="140">
        <v>1.415</v>
      </c>
      <c r="K52" s="141">
        <v>0.084</v>
      </c>
      <c r="L52" s="140">
        <v>52.709999999999994</v>
      </c>
      <c r="M52" s="139">
        <f t="shared" si="11"/>
        <v>54.57599999999999</v>
      </c>
      <c r="N52" s="145">
        <f t="shared" si="12"/>
        <v>-0.3243000586338316</v>
      </c>
      <c r="O52" s="144">
        <v>4.555999999999999</v>
      </c>
      <c r="P52" s="140">
        <v>19.162</v>
      </c>
      <c r="Q52" s="141">
        <v>18.942</v>
      </c>
      <c r="R52" s="140">
        <v>548.7559999999999</v>
      </c>
      <c r="S52" s="139">
        <f t="shared" si="13"/>
        <v>591.4159999999998</v>
      </c>
      <c r="T52" s="143">
        <f t="shared" si="1"/>
        <v>0.0027243055281729964</v>
      </c>
      <c r="U52" s="142">
        <v>4.37</v>
      </c>
      <c r="V52" s="140">
        <v>12.015</v>
      </c>
      <c r="W52" s="141">
        <v>0.7790000000000001</v>
      </c>
      <c r="X52" s="140">
        <v>251.06999999999996</v>
      </c>
      <c r="Y52" s="139">
        <f t="shared" si="14"/>
        <v>268.234</v>
      </c>
      <c r="Z52" s="138">
        <f t="shared" si="15"/>
        <v>1.204850988316171</v>
      </c>
    </row>
    <row r="53" spans="1:26" ht="18.75" customHeight="1">
      <c r="A53" s="146" t="s">
        <v>467</v>
      </c>
      <c r="B53" s="373" t="s">
        <v>467</v>
      </c>
      <c r="C53" s="144">
        <v>10.541</v>
      </c>
      <c r="D53" s="140">
        <v>25.291</v>
      </c>
      <c r="E53" s="141">
        <v>0.2</v>
      </c>
      <c r="F53" s="140">
        <v>0.22999999999999998</v>
      </c>
      <c r="G53" s="139">
        <f t="shared" si="10"/>
        <v>36.262</v>
      </c>
      <c r="H53" s="143">
        <f t="shared" si="0"/>
        <v>0.0014796423298650027</v>
      </c>
      <c r="I53" s="142">
        <v>16.375999999999998</v>
      </c>
      <c r="J53" s="140">
        <v>17.68</v>
      </c>
      <c r="K53" s="141">
        <v>0.541</v>
      </c>
      <c r="L53" s="140">
        <v>0.6900000000000001</v>
      </c>
      <c r="M53" s="139">
        <f t="shared" si="11"/>
        <v>35.28699999999999</v>
      </c>
      <c r="N53" s="145">
        <f t="shared" si="12"/>
        <v>0.02763057216538689</v>
      </c>
      <c r="O53" s="144">
        <v>116.973</v>
      </c>
      <c r="P53" s="140">
        <v>181.43700000000004</v>
      </c>
      <c r="Q53" s="141">
        <v>2.165</v>
      </c>
      <c r="R53" s="140">
        <v>2.585</v>
      </c>
      <c r="S53" s="139">
        <f t="shared" si="13"/>
        <v>303.16</v>
      </c>
      <c r="T53" s="143">
        <f t="shared" si="1"/>
        <v>0.0013964797433970774</v>
      </c>
      <c r="U53" s="142">
        <v>115.69800000000002</v>
      </c>
      <c r="V53" s="140">
        <v>145.733</v>
      </c>
      <c r="W53" s="141">
        <v>18.672000000000004</v>
      </c>
      <c r="X53" s="140">
        <v>32.733000000000004</v>
      </c>
      <c r="Y53" s="139">
        <f t="shared" si="14"/>
        <v>312.83600000000007</v>
      </c>
      <c r="Z53" s="138">
        <f t="shared" si="15"/>
        <v>-0.0309299441240779</v>
      </c>
    </row>
    <row r="54" spans="1:26" ht="18.75" customHeight="1">
      <c r="A54" s="146" t="s">
        <v>440</v>
      </c>
      <c r="B54" s="373" t="s">
        <v>441</v>
      </c>
      <c r="C54" s="144">
        <v>2.3129999999999997</v>
      </c>
      <c r="D54" s="140">
        <v>5.351999999999999</v>
      </c>
      <c r="E54" s="141">
        <v>13.759</v>
      </c>
      <c r="F54" s="140">
        <v>14.751000000000001</v>
      </c>
      <c r="G54" s="139">
        <f t="shared" si="10"/>
        <v>36.175</v>
      </c>
      <c r="H54" s="143">
        <f t="shared" si="0"/>
        <v>0.0014760923634346277</v>
      </c>
      <c r="I54" s="142">
        <v>1.9899999999999998</v>
      </c>
      <c r="J54" s="140">
        <v>4.407</v>
      </c>
      <c r="K54" s="141">
        <v>6.371999999999999</v>
      </c>
      <c r="L54" s="140">
        <v>5.33</v>
      </c>
      <c r="M54" s="139">
        <f t="shared" si="11"/>
        <v>18.098999999999997</v>
      </c>
      <c r="N54" s="145">
        <f t="shared" si="12"/>
        <v>0.9987292115586499</v>
      </c>
      <c r="O54" s="144">
        <v>19.652999999999995</v>
      </c>
      <c r="P54" s="140">
        <v>44.632999999999996</v>
      </c>
      <c r="Q54" s="141">
        <v>87.99300000000001</v>
      </c>
      <c r="R54" s="140">
        <v>80.98099999999998</v>
      </c>
      <c r="S54" s="139">
        <f t="shared" si="13"/>
        <v>233.26</v>
      </c>
      <c r="T54" s="143">
        <f t="shared" si="1"/>
        <v>0.0010744915719250634</v>
      </c>
      <c r="U54" s="142">
        <v>18.795</v>
      </c>
      <c r="V54" s="140">
        <v>41.06899999999998</v>
      </c>
      <c r="W54" s="141">
        <v>63.45899999999998</v>
      </c>
      <c r="X54" s="140">
        <v>56.70399999999999</v>
      </c>
      <c r="Y54" s="139">
        <f t="shared" si="14"/>
        <v>180.02699999999996</v>
      </c>
      <c r="Z54" s="138">
        <f t="shared" si="15"/>
        <v>0.2956945347086828</v>
      </c>
    </row>
    <row r="55" spans="1:26" ht="18.75" customHeight="1">
      <c r="A55" s="146" t="s">
        <v>468</v>
      </c>
      <c r="B55" s="373" t="s">
        <v>468</v>
      </c>
      <c r="C55" s="144">
        <v>4</v>
      </c>
      <c r="D55" s="140">
        <v>28.442</v>
      </c>
      <c r="E55" s="141">
        <v>0</v>
      </c>
      <c r="F55" s="140">
        <v>0.565</v>
      </c>
      <c r="G55" s="139">
        <f t="shared" si="10"/>
        <v>33.007</v>
      </c>
      <c r="H55" s="143">
        <f t="shared" si="0"/>
        <v>0.0013468246203147687</v>
      </c>
      <c r="I55" s="142">
        <v>11</v>
      </c>
      <c r="J55" s="140">
        <v>95.878</v>
      </c>
      <c r="K55" s="141">
        <v>0.22</v>
      </c>
      <c r="L55" s="140">
        <v>0.101</v>
      </c>
      <c r="M55" s="139">
        <f t="shared" si="11"/>
        <v>107.199</v>
      </c>
      <c r="N55" s="145">
        <f t="shared" si="12"/>
        <v>-0.692096008358287</v>
      </c>
      <c r="O55" s="144">
        <v>46.462999999999994</v>
      </c>
      <c r="P55" s="140">
        <v>460.6580000000001</v>
      </c>
      <c r="Q55" s="141">
        <v>0.985</v>
      </c>
      <c r="R55" s="140">
        <v>7.805</v>
      </c>
      <c r="S55" s="139">
        <f t="shared" si="13"/>
        <v>515.9110000000001</v>
      </c>
      <c r="T55" s="143">
        <f t="shared" si="1"/>
        <v>0.002376498419632305</v>
      </c>
      <c r="U55" s="142">
        <v>52.35000000000001</v>
      </c>
      <c r="V55" s="140">
        <v>515.689</v>
      </c>
      <c r="W55" s="141">
        <v>0.992</v>
      </c>
      <c r="X55" s="140">
        <v>1.0450000000000002</v>
      </c>
      <c r="Y55" s="139">
        <f t="shared" si="14"/>
        <v>570.0759999999999</v>
      </c>
      <c r="Z55" s="138">
        <f t="shared" si="15"/>
        <v>-0.0950136473031663</v>
      </c>
    </row>
    <row r="56" spans="1:26" ht="18.75" customHeight="1">
      <c r="A56" s="146" t="s">
        <v>468</v>
      </c>
      <c r="B56" s="373" t="s">
        <v>469</v>
      </c>
      <c r="C56" s="144">
        <v>8</v>
      </c>
      <c r="D56" s="140">
        <v>22.4</v>
      </c>
      <c r="E56" s="141">
        <v>0</v>
      </c>
      <c r="F56" s="140">
        <v>0</v>
      </c>
      <c r="G56" s="139">
        <f t="shared" si="10"/>
        <v>30.4</v>
      </c>
      <c r="H56" s="143">
        <f t="shared" si="0"/>
        <v>0.0012404480400390514</v>
      </c>
      <c r="I56" s="142">
        <v>10</v>
      </c>
      <c r="J56" s="140">
        <v>26</v>
      </c>
      <c r="K56" s="141"/>
      <c r="L56" s="140"/>
      <c r="M56" s="139">
        <f t="shared" si="11"/>
        <v>36</v>
      </c>
      <c r="N56" s="145">
        <f t="shared" si="12"/>
        <v>-0.15555555555555556</v>
      </c>
      <c r="O56" s="144">
        <v>45.5</v>
      </c>
      <c r="P56" s="140">
        <v>140</v>
      </c>
      <c r="Q56" s="141"/>
      <c r="R56" s="140"/>
      <c r="S56" s="139">
        <f t="shared" si="13"/>
        <v>185.5</v>
      </c>
      <c r="T56" s="143">
        <f t="shared" si="1"/>
        <v>0.0008544893534772326</v>
      </c>
      <c r="U56" s="142">
        <v>42</v>
      </c>
      <c r="V56" s="140">
        <v>129.2</v>
      </c>
      <c r="W56" s="141"/>
      <c r="X56" s="140"/>
      <c r="Y56" s="139">
        <f t="shared" si="14"/>
        <v>171.2</v>
      </c>
      <c r="Z56" s="138">
        <f t="shared" si="15"/>
        <v>0.08352803738317771</v>
      </c>
    </row>
    <row r="57" spans="1:26" ht="18.75" customHeight="1">
      <c r="A57" s="146" t="s">
        <v>403</v>
      </c>
      <c r="B57" s="373" t="s">
        <v>404</v>
      </c>
      <c r="C57" s="144">
        <v>5.037999999999999</v>
      </c>
      <c r="D57" s="140">
        <v>18.359</v>
      </c>
      <c r="E57" s="141">
        <v>2.8999999999999995</v>
      </c>
      <c r="F57" s="140">
        <v>3.5060000000000002</v>
      </c>
      <c r="G57" s="139">
        <f t="shared" si="10"/>
        <v>29.803</v>
      </c>
      <c r="H57" s="143">
        <f t="shared" si="0"/>
        <v>0.0012160879255685476</v>
      </c>
      <c r="I57" s="142">
        <v>3.853999999999999</v>
      </c>
      <c r="J57" s="140">
        <v>14.419999999999998</v>
      </c>
      <c r="K57" s="141">
        <v>2.5210000000000004</v>
      </c>
      <c r="L57" s="140">
        <v>3.5420000000000003</v>
      </c>
      <c r="M57" s="139">
        <f t="shared" si="11"/>
        <v>24.337</v>
      </c>
      <c r="N57" s="145" t="s">
        <v>49</v>
      </c>
      <c r="O57" s="144">
        <v>41.068999999999996</v>
      </c>
      <c r="P57" s="140">
        <v>141.71800000000005</v>
      </c>
      <c r="Q57" s="141">
        <v>17.404000000000003</v>
      </c>
      <c r="R57" s="140">
        <v>22.731000000000005</v>
      </c>
      <c r="S57" s="139">
        <f t="shared" si="13"/>
        <v>222.92200000000003</v>
      </c>
      <c r="T57" s="143">
        <f t="shared" si="1"/>
        <v>0.0010268704887107906</v>
      </c>
      <c r="U57" s="142">
        <v>63.73699999999997</v>
      </c>
      <c r="V57" s="140">
        <v>149.40199999999996</v>
      </c>
      <c r="W57" s="141">
        <v>27.058999999999997</v>
      </c>
      <c r="X57" s="140">
        <v>28.326000000000008</v>
      </c>
      <c r="Y57" s="139">
        <f t="shared" si="14"/>
        <v>268.52399999999994</v>
      </c>
      <c r="Z57" s="138">
        <f t="shared" si="15"/>
        <v>-0.16982467116533317</v>
      </c>
    </row>
    <row r="58" spans="1:26" ht="18.75" customHeight="1">
      <c r="A58" s="146" t="s">
        <v>431</v>
      </c>
      <c r="B58" s="373" t="s">
        <v>431</v>
      </c>
      <c r="C58" s="144">
        <v>0.133</v>
      </c>
      <c r="D58" s="140">
        <v>5.749</v>
      </c>
      <c r="E58" s="141">
        <v>5.921</v>
      </c>
      <c r="F58" s="140">
        <v>16.917</v>
      </c>
      <c r="G58" s="139">
        <f t="shared" si="10"/>
        <v>28.720000000000002</v>
      </c>
      <c r="H58" s="143">
        <f t="shared" si="0"/>
        <v>0.0011718969641421565</v>
      </c>
      <c r="I58" s="142">
        <v>0.133</v>
      </c>
      <c r="J58" s="140">
        <v>0.149</v>
      </c>
      <c r="K58" s="141">
        <v>5.46</v>
      </c>
      <c r="L58" s="140">
        <v>5.248</v>
      </c>
      <c r="M58" s="139">
        <f t="shared" si="11"/>
        <v>10.99</v>
      </c>
      <c r="N58" s="145">
        <f t="shared" si="12"/>
        <v>1.613284804367607</v>
      </c>
      <c r="O58" s="144">
        <v>1.697</v>
      </c>
      <c r="P58" s="140">
        <v>10.238999999999999</v>
      </c>
      <c r="Q58" s="141">
        <v>52.57700000000001</v>
      </c>
      <c r="R58" s="140">
        <v>119.02700000000002</v>
      </c>
      <c r="S58" s="139">
        <f t="shared" si="13"/>
        <v>183.54000000000002</v>
      </c>
      <c r="T58" s="143">
        <f t="shared" si="1"/>
        <v>0.000845460786723511</v>
      </c>
      <c r="U58" s="142">
        <v>1.08</v>
      </c>
      <c r="V58" s="140">
        <v>2.32</v>
      </c>
      <c r="W58" s="141">
        <v>36.80300000000002</v>
      </c>
      <c r="X58" s="140">
        <v>46.01099999999999</v>
      </c>
      <c r="Y58" s="139">
        <f t="shared" si="14"/>
        <v>86.214</v>
      </c>
      <c r="Z58" s="138">
        <f t="shared" si="15"/>
        <v>1.1288885795810426</v>
      </c>
    </row>
    <row r="59" spans="1:26" ht="18.75" customHeight="1">
      <c r="A59" s="146" t="s">
        <v>421</v>
      </c>
      <c r="B59" s="373" t="s">
        <v>422</v>
      </c>
      <c r="C59" s="144">
        <v>5.329</v>
      </c>
      <c r="D59" s="140">
        <v>12.06</v>
      </c>
      <c r="E59" s="141">
        <v>3.695</v>
      </c>
      <c r="F59" s="140">
        <v>3.51</v>
      </c>
      <c r="G59" s="139">
        <f t="shared" si="10"/>
        <v>24.594</v>
      </c>
      <c r="H59" s="143">
        <f t="shared" si="0"/>
        <v>0.00100353878607633</v>
      </c>
      <c r="I59" s="142">
        <v>2.707</v>
      </c>
      <c r="J59" s="140">
        <v>5.465</v>
      </c>
      <c r="K59" s="141">
        <v>0.022000000000000002</v>
      </c>
      <c r="L59" s="140">
        <v>0.101</v>
      </c>
      <c r="M59" s="139">
        <f t="shared" si="11"/>
        <v>8.295000000000002</v>
      </c>
      <c r="N59" s="145">
        <f t="shared" si="12"/>
        <v>1.964918625678119</v>
      </c>
      <c r="O59" s="144">
        <v>46.653999999999996</v>
      </c>
      <c r="P59" s="140">
        <v>93.07099999999998</v>
      </c>
      <c r="Q59" s="141">
        <v>64.64199999999998</v>
      </c>
      <c r="R59" s="140">
        <v>73.168</v>
      </c>
      <c r="S59" s="139">
        <f t="shared" si="13"/>
        <v>277.53499999999997</v>
      </c>
      <c r="T59" s="143">
        <f t="shared" si="1"/>
        <v>0.0012784404459153839</v>
      </c>
      <c r="U59" s="142">
        <v>27.114000000000004</v>
      </c>
      <c r="V59" s="140">
        <v>60.559</v>
      </c>
      <c r="W59" s="141">
        <v>70.977</v>
      </c>
      <c r="X59" s="140">
        <v>144.134</v>
      </c>
      <c r="Y59" s="139">
        <f t="shared" si="14"/>
        <v>302.784</v>
      </c>
      <c r="Z59" s="138">
        <f t="shared" si="15"/>
        <v>-0.08338947896850568</v>
      </c>
    </row>
    <row r="60" spans="1:26" ht="18.75" customHeight="1">
      <c r="A60" s="146" t="s">
        <v>470</v>
      </c>
      <c r="B60" s="373" t="s">
        <v>471</v>
      </c>
      <c r="C60" s="144">
        <v>5</v>
      </c>
      <c r="D60" s="140">
        <v>16.8</v>
      </c>
      <c r="E60" s="141">
        <v>0</v>
      </c>
      <c r="F60" s="140">
        <v>0</v>
      </c>
      <c r="G60" s="139">
        <f t="shared" si="10"/>
        <v>21.8</v>
      </c>
      <c r="H60" s="143">
        <f t="shared" si="0"/>
        <v>0.0008895318181858987</v>
      </c>
      <c r="I60" s="142">
        <v>9</v>
      </c>
      <c r="J60" s="140">
        <v>27.1</v>
      </c>
      <c r="K60" s="141">
        <v>0.05</v>
      </c>
      <c r="L60" s="140">
        <v>0.05</v>
      </c>
      <c r="M60" s="139">
        <f t="shared" si="11"/>
        <v>36.199999999999996</v>
      </c>
      <c r="N60" s="145">
        <f t="shared" si="12"/>
        <v>-0.39779005524861866</v>
      </c>
      <c r="O60" s="144">
        <v>41.5</v>
      </c>
      <c r="P60" s="140">
        <v>124.8</v>
      </c>
      <c r="Q60" s="141">
        <v>0</v>
      </c>
      <c r="R60" s="140">
        <v>0</v>
      </c>
      <c r="S60" s="139">
        <f t="shared" si="13"/>
        <v>166.3</v>
      </c>
      <c r="T60" s="143">
        <f t="shared" si="1"/>
        <v>0.0007660462505836323</v>
      </c>
      <c r="U60" s="142">
        <v>56.2</v>
      </c>
      <c r="V60" s="140">
        <v>192.66000000000005</v>
      </c>
      <c r="W60" s="141">
        <v>0.55</v>
      </c>
      <c r="X60" s="140">
        <v>0.8</v>
      </c>
      <c r="Y60" s="139">
        <f t="shared" si="14"/>
        <v>250.2100000000001</v>
      </c>
      <c r="Z60" s="138">
        <f t="shared" si="15"/>
        <v>-0.335358299028816</v>
      </c>
    </row>
    <row r="61" spans="1:26" ht="18.75" customHeight="1">
      <c r="A61" s="146" t="s">
        <v>395</v>
      </c>
      <c r="B61" s="373" t="s">
        <v>396</v>
      </c>
      <c r="C61" s="144">
        <v>5.8420000000000005</v>
      </c>
      <c r="D61" s="140">
        <v>12.533999999999997</v>
      </c>
      <c r="E61" s="141">
        <v>1.555</v>
      </c>
      <c r="F61" s="140">
        <v>0.93</v>
      </c>
      <c r="G61" s="139">
        <f t="shared" si="10"/>
        <v>20.860999999999997</v>
      </c>
      <c r="H61" s="143">
        <f t="shared" si="0"/>
        <v>0.0008512166632649555</v>
      </c>
      <c r="I61" s="142">
        <v>5.2059999999999995</v>
      </c>
      <c r="J61" s="140">
        <v>14.226</v>
      </c>
      <c r="K61" s="141">
        <v>0.374</v>
      </c>
      <c r="L61" s="140">
        <v>0.933</v>
      </c>
      <c r="M61" s="139">
        <f t="shared" si="11"/>
        <v>20.739</v>
      </c>
      <c r="N61" s="145">
        <f t="shared" si="12"/>
        <v>0.005882636578427025</v>
      </c>
      <c r="O61" s="144">
        <v>54.516000000000005</v>
      </c>
      <c r="P61" s="140">
        <v>121.81200000000005</v>
      </c>
      <c r="Q61" s="141">
        <v>21.028</v>
      </c>
      <c r="R61" s="140">
        <v>24.348000000000003</v>
      </c>
      <c r="S61" s="139">
        <f t="shared" si="13"/>
        <v>221.70400000000006</v>
      </c>
      <c r="T61" s="143">
        <f t="shared" si="1"/>
        <v>0.001021259879370978</v>
      </c>
      <c r="U61" s="142">
        <v>49.39</v>
      </c>
      <c r="V61" s="140">
        <v>150.72700000000003</v>
      </c>
      <c r="W61" s="141">
        <v>3.1820000000000004</v>
      </c>
      <c r="X61" s="140">
        <v>4.359999999999999</v>
      </c>
      <c r="Y61" s="139">
        <f t="shared" si="14"/>
        <v>207.659</v>
      </c>
      <c r="Z61" s="138">
        <f t="shared" si="15"/>
        <v>0.0676349207113589</v>
      </c>
    </row>
    <row r="62" spans="1:26" ht="18.75" customHeight="1">
      <c r="A62" s="146" t="s">
        <v>405</v>
      </c>
      <c r="B62" s="373" t="s">
        <v>406</v>
      </c>
      <c r="C62" s="144">
        <v>4.322</v>
      </c>
      <c r="D62" s="140">
        <v>14.67</v>
      </c>
      <c r="E62" s="141">
        <v>0.3</v>
      </c>
      <c r="F62" s="140">
        <v>0.75</v>
      </c>
      <c r="G62" s="139">
        <f t="shared" si="10"/>
        <v>20.042</v>
      </c>
      <c r="H62" s="143">
        <f t="shared" si="0"/>
        <v>0.0008177980137652194</v>
      </c>
      <c r="I62" s="142">
        <v>8.886</v>
      </c>
      <c r="J62" s="140">
        <v>23.855000000000004</v>
      </c>
      <c r="K62" s="141">
        <v>0.38</v>
      </c>
      <c r="L62" s="140">
        <v>0.655</v>
      </c>
      <c r="M62" s="139">
        <f t="shared" si="11"/>
        <v>33.776</v>
      </c>
      <c r="N62" s="145">
        <f t="shared" si="12"/>
        <v>-0.4066200852676457</v>
      </c>
      <c r="O62" s="144">
        <v>61.31</v>
      </c>
      <c r="P62" s="140">
        <v>144.194</v>
      </c>
      <c r="Q62" s="141">
        <v>17.430000000000003</v>
      </c>
      <c r="R62" s="140">
        <v>11.965</v>
      </c>
      <c r="S62" s="139">
        <f t="shared" si="13"/>
        <v>234.899</v>
      </c>
      <c r="T62" s="143">
        <f t="shared" si="1"/>
        <v>0.0010820414805522828</v>
      </c>
      <c r="U62" s="142">
        <v>60.04400000000004</v>
      </c>
      <c r="V62" s="140">
        <v>203.9929999999999</v>
      </c>
      <c r="W62" s="141">
        <v>1.1850000000000003</v>
      </c>
      <c r="X62" s="140">
        <v>2.158</v>
      </c>
      <c r="Y62" s="139">
        <f t="shared" si="14"/>
        <v>267.37999999999994</v>
      </c>
      <c r="Z62" s="138">
        <f t="shared" si="15"/>
        <v>-0.12147879422544672</v>
      </c>
    </row>
    <row r="63" spans="1:26" ht="18.75" customHeight="1" thickBot="1">
      <c r="A63" s="137" t="s">
        <v>55</v>
      </c>
      <c r="B63" s="374" t="s">
        <v>55</v>
      </c>
      <c r="C63" s="135">
        <v>31.275999999999996</v>
      </c>
      <c r="D63" s="131">
        <v>53.006</v>
      </c>
      <c r="E63" s="132">
        <v>150.97599999999994</v>
      </c>
      <c r="F63" s="131">
        <v>223.94600000000005</v>
      </c>
      <c r="G63" s="130">
        <f t="shared" si="10"/>
        <v>459.20399999999995</v>
      </c>
      <c r="H63" s="134">
        <f t="shared" si="0"/>
        <v>0.01873745729533199</v>
      </c>
      <c r="I63" s="133">
        <v>39.782000000000004</v>
      </c>
      <c r="J63" s="131">
        <v>62.357000000000006</v>
      </c>
      <c r="K63" s="132">
        <v>157.73900000000006</v>
      </c>
      <c r="L63" s="131">
        <v>189.16700000000006</v>
      </c>
      <c r="M63" s="130">
        <f t="shared" si="11"/>
        <v>449.0450000000001</v>
      </c>
      <c r="N63" s="136">
        <f t="shared" si="12"/>
        <v>0.02262356779387331</v>
      </c>
      <c r="O63" s="135">
        <v>388.3630000000001</v>
      </c>
      <c r="P63" s="131">
        <v>683.3079999999999</v>
      </c>
      <c r="Q63" s="132">
        <v>1668.8929999999991</v>
      </c>
      <c r="R63" s="131">
        <v>2234.183000000001</v>
      </c>
      <c r="S63" s="130">
        <f t="shared" si="13"/>
        <v>4974.747</v>
      </c>
      <c r="T63" s="134">
        <f t="shared" si="1"/>
        <v>0.022915732332845298</v>
      </c>
      <c r="U63" s="133">
        <v>405.998</v>
      </c>
      <c r="V63" s="131">
        <v>786.1620000000003</v>
      </c>
      <c r="W63" s="132">
        <v>1451.0139999999994</v>
      </c>
      <c r="X63" s="131">
        <v>1889.2900000000009</v>
      </c>
      <c r="Y63" s="130">
        <f t="shared" si="14"/>
        <v>4532.464000000001</v>
      </c>
      <c r="Z63" s="129">
        <f t="shared" si="15"/>
        <v>0.0975811390890251</v>
      </c>
    </row>
    <row r="64" spans="1:2" ht="15.75" thickTop="1">
      <c r="A64" s="128" t="s">
        <v>42</v>
      </c>
      <c r="B64" s="128"/>
    </row>
    <row r="65" spans="1:2" ht="15">
      <c r="A65" s="128" t="s">
        <v>41</v>
      </c>
      <c r="B65" s="128"/>
    </row>
    <row r="66" spans="1:3" ht="15">
      <c r="A66" s="375" t="s">
        <v>124</v>
      </c>
      <c r="B66" s="376"/>
      <c r="C66" s="376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4:Z65536 N64:N65536 Z3 N3 N5:N8 Z5:Z8">
    <cfRule type="cellIs" priority="3" dxfId="95" operator="lessThan" stopIfTrue="1">
      <formula>0</formula>
    </cfRule>
  </conditionalFormatting>
  <conditionalFormatting sqref="Z9:Z63 N9:N63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2:Z24"/>
  <sheetViews>
    <sheetView showGridLines="0" zoomScale="76" zoomScaleNormal="76" zoomScalePageLayoutView="0" workbookViewId="0" topLeftCell="A1">
      <selection activeCell="C2" sqref="A1:C2"/>
    </sheetView>
  </sheetViews>
  <sheetFormatPr defaultColWidth="8.00390625" defaultRowHeight="15"/>
  <cols>
    <col min="1" max="1" width="25.421875" style="127" customWidth="1"/>
    <col min="2" max="2" width="38.140625" style="127" customWidth="1"/>
    <col min="3" max="3" width="11.00390625" style="127" customWidth="1"/>
    <col min="4" max="4" width="12.421875" style="127" bestFit="1" customWidth="1"/>
    <col min="5" max="5" width="8.57421875" style="127" bestFit="1" customWidth="1"/>
    <col min="6" max="6" width="10.57421875" style="127" bestFit="1" customWidth="1"/>
    <col min="7" max="7" width="10.140625" style="127" customWidth="1"/>
    <col min="8" max="8" width="10.7109375" style="127" customWidth="1"/>
    <col min="9" max="10" width="11.57421875" style="127" bestFit="1" customWidth="1"/>
    <col min="11" max="11" width="9.00390625" style="127" bestFit="1" customWidth="1"/>
    <col min="12" max="12" width="10.57421875" style="127" bestFit="1" customWidth="1"/>
    <col min="13" max="13" width="11.57421875" style="127" bestFit="1" customWidth="1"/>
    <col min="14" max="14" width="9.421875" style="127" customWidth="1"/>
    <col min="15" max="15" width="11.57421875" style="127" bestFit="1" customWidth="1"/>
    <col min="16" max="16" width="12.421875" style="127" bestFit="1" customWidth="1"/>
    <col min="17" max="17" width="9.421875" style="127" customWidth="1"/>
    <col min="18" max="18" width="10.57421875" style="127" bestFit="1" customWidth="1"/>
    <col min="19" max="19" width="11.8515625" style="127" customWidth="1"/>
    <col min="20" max="20" width="10.140625" style="127" customWidth="1"/>
    <col min="21" max="22" width="11.57421875" style="127" bestFit="1" customWidth="1"/>
    <col min="23" max="23" width="10.28125" style="127" customWidth="1"/>
    <col min="24" max="24" width="11.28125" style="127" customWidth="1"/>
    <col min="25" max="25" width="11.57421875" style="127" bestFit="1" customWidth="1"/>
    <col min="26" max="26" width="9.8515625" style="127" bestFit="1" customWidth="1"/>
    <col min="27" max="16384" width="8.00390625" style="127" customWidth="1"/>
  </cols>
  <sheetData>
    <row r="1" ht="15" thickBot="1"/>
    <row r="2" spans="25:26" ht="18.75" thickBot="1">
      <c r="Y2" s="566" t="s">
        <v>28</v>
      </c>
      <c r="Z2" s="567"/>
    </row>
    <row r="3" ht="5.25" customHeight="1" thickBot="1"/>
    <row r="4" spans="1:26" ht="24" customHeight="1" thickTop="1">
      <c r="A4" s="568" t="s">
        <v>125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70"/>
    </row>
    <row r="5" spans="1:26" ht="21" customHeight="1" thickBot="1">
      <c r="A5" s="582" t="s">
        <v>44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4"/>
    </row>
    <row r="6" spans="1:26" s="173" customFormat="1" ht="19.5" customHeight="1" thickBot="1" thickTop="1">
      <c r="A6" s="571" t="s">
        <v>120</v>
      </c>
      <c r="B6" s="571" t="s">
        <v>121</v>
      </c>
      <c r="C6" s="586" t="s">
        <v>36</v>
      </c>
      <c r="D6" s="587"/>
      <c r="E6" s="587"/>
      <c r="F6" s="587"/>
      <c r="G6" s="587"/>
      <c r="H6" s="587"/>
      <c r="I6" s="587"/>
      <c r="J6" s="587"/>
      <c r="K6" s="588"/>
      <c r="L6" s="588"/>
      <c r="M6" s="588"/>
      <c r="N6" s="589"/>
      <c r="O6" s="590" t="s">
        <v>35</v>
      </c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9"/>
    </row>
    <row r="7" spans="1:26" s="172" customFormat="1" ht="26.25" customHeight="1" thickBot="1">
      <c r="A7" s="572"/>
      <c r="B7" s="572"/>
      <c r="C7" s="657" t="s">
        <v>152</v>
      </c>
      <c r="D7" s="658"/>
      <c r="E7" s="658"/>
      <c r="F7" s="658"/>
      <c r="G7" s="659"/>
      <c r="H7" s="575" t="s">
        <v>34</v>
      </c>
      <c r="I7" s="657" t="s">
        <v>153</v>
      </c>
      <c r="J7" s="658"/>
      <c r="K7" s="658"/>
      <c r="L7" s="658"/>
      <c r="M7" s="659"/>
      <c r="N7" s="575" t="s">
        <v>33</v>
      </c>
      <c r="O7" s="660" t="s">
        <v>154</v>
      </c>
      <c r="P7" s="658"/>
      <c r="Q7" s="658"/>
      <c r="R7" s="658"/>
      <c r="S7" s="659"/>
      <c r="T7" s="575" t="s">
        <v>34</v>
      </c>
      <c r="U7" s="660" t="s">
        <v>155</v>
      </c>
      <c r="V7" s="658"/>
      <c r="W7" s="658"/>
      <c r="X7" s="658"/>
      <c r="Y7" s="659"/>
      <c r="Z7" s="575" t="s">
        <v>33</v>
      </c>
    </row>
    <row r="8" spans="1:26" s="167" customFormat="1" ht="26.25" customHeight="1">
      <c r="A8" s="573"/>
      <c r="B8" s="573"/>
      <c r="C8" s="558" t="s">
        <v>22</v>
      </c>
      <c r="D8" s="559"/>
      <c r="E8" s="560" t="s">
        <v>21</v>
      </c>
      <c r="F8" s="561"/>
      <c r="G8" s="562" t="s">
        <v>17</v>
      </c>
      <c r="H8" s="576"/>
      <c r="I8" s="558" t="s">
        <v>22</v>
      </c>
      <c r="J8" s="559"/>
      <c r="K8" s="560" t="s">
        <v>21</v>
      </c>
      <c r="L8" s="561"/>
      <c r="M8" s="562" t="s">
        <v>17</v>
      </c>
      <c r="N8" s="576"/>
      <c r="O8" s="559" t="s">
        <v>22</v>
      </c>
      <c r="P8" s="559"/>
      <c r="Q8" s="564" t="s">
        <v>21</v>
      </c>
      <c r="R8" s="559"/>
      <c r="S8" s="562" t="s">
        <v>17</v>
      </c>
      <c r="T8" s="576"/>
      <c r="U8" s="565" t="s">
        <v>22</v>
      </c>
      <c r="V8" s="561"/>
      <c r="W8" s="560" t="s">
        <v>21</v>
      </c>
      <c r="X8" s="581"/>
      <c r="Y8" s="562" t="s">
        <v>17</v>
      </c>
      <c r="Z8" s="576"/>
    </row>
    <row r="9" spans="1:26" s="167" customFormat="1" ht="31.5" thickBot="1">
      <c r="A9" s="574"/>
      <c r="B9" s="574"/>
      <c r="C9" s="170" t="s">
        <v>19</v>
      </c>
      <c r="D9" s="168" t="s">
        <v>18</v>
      </c>
      <c r="E9" s="169" t="s">
        <v>19</v>
      </c>
      <c r="F9" s="168" t="s">
        <v>18</v>
      </c>
      <c r="G9" s="563"/>
      <c r="H9" s="577"/>
      <c r="I9" s="170" t="s">
        <v>19</v>
      </c>
      <c r="J9" s="168" t="s">
        <v>18</v>
      </c>
      <c r="K9" s="169" t="s">
        <v>19</v>
      </c>
      <c r="L9" s="168" t="s">
        <v>18</v>
      </c>
      <c r="M9" s="563"/>
      <c r="N9" s="577"/>
      <c r="O9" s="171" t="s">
        <v>19</v>
      </c>
      <c r="P9" s="168" t="s">
        <v>18</v>
      </c>
      <c r="Q9" s="169" t="s">
        <v>19</v>
      </c>
      <c r="R9" s="168" t="s">
        <v>18</v>
      </c>
      <c r="S9" s="563"/>
      <c r="T9" s="577"/>
      <c r="U9" s="170" t="s">
        <v>19</v>
      </c>
      <c r="V9" s="168" t="s">
        <v>18</v>
      </c>
      <c r="W9" s="169" t="s">
        <v>19</v>
      </c>
      <c r="X9" s="168" t="s">
        <v>18</v>
      </c>
      <c r="Y9" s="563"/>
      <c r="Z9" s="577"/>
    </row>
    <row r="10" spans="1:26" s="156" customFormat="1" ht="18" customHeight="1" thickBot="1" thickTop="1">
      <c r="A10" s="166" t="s">
        <v>24</v>
      </c>
      <c r="B10" s="371"/>
      <c r="C10" s="165">
        <f>SUM(C11:C21)</f>
        <v>370676</v>
      </c>
      <c r="D10" s="159">
        <f>SUM(D11:D21)</f>
        <v>341824</v>
      </c>
      <c r="E10" s="160">
        <f>SUM(E11:E21)</f>
        <v>3643</v>
      </c>
      <c r="F10" s="159">
        <f>SUM(F11:F21)</f>
        <v>3215</v>
      </c>
      <c r="G10" s="158">
        <f aca="true" t="shared" si="0" ref="G10:G18">SUM(C10:F10)</f>
        <v>719358</v>
      </c>
      <c r="H10" s="162">
        <f aca="true" t="shared" si="1" ref="H10:H21">G10/$G$10</f>
        <v>1</v>
      </c>
      <c r="I10" s="161">
        <f>SUM(I11:I21)</f>
        <v>325831</v>
      </c>
      <c r="J10" s="159">
        <f>SUM(J11:J21)</f>
        <v>299764</v>
      </c>
      <c r="K10" s="160">
        <f>SUM(K11:K21)</f>
        <v>1457</v>
      </c>
      <c r="L10" s="159">
        <f>SUM(L11:L21)</f>
        <v>1247</v>
      </c>
      <c r="M10" s="158">
        <f aca="true" t="shared" si="2" ref="M10:M21">SUM(I10:L10)</f>
        <v>628299</v>
      </c>
      <c r="N10" s="164">
        <f aca="true" t="shared" si="3" ref="N10:N18">IF(ISERROR(G10/M10-1),"         /0",(G10/M10-1))</f>
        <v>0.14492940463059778</v>
      </c>
      <c r="O10" s="163">
        <f>SUM(O11:O21)</f>
        <v>3273570</v>
      </c>
      <c r="P10" s="159">
        <f>SUM(P11:P21)</f>
        <v>3173684</v>
      </c>
      <c r="Q10" s="160">
        <f>SUM(Q11:Q21)</f>
        <v>36074</v>
      </c>
      <c r="R10" s="159">
        <f>SUM(R11:R21)</f>
        <v>36703</v>
      </c>
      <c r="S10" s="158">
        <f aca="true" t="shared" si="4" ref="S10:S18">SUM(O10:R10)</f>
        <v>6520031</v>
      </c>
      <c r="T10" s="162">
        <f aca="true" t="shared" si="5" ref="T10:T21">S10/$S$10</f>
        <v>1</v>
      </c>
      <c r="U10" s="161">
        <f>SUM(U11:U21)</f>
        <v>2895866</v>
      </c>
      <c r="V10" s="159">
        <f>SUM(V11:V21)</f>
        <v>2782440</v>
      </c>
      <c r="W10" s="160">
        <f>SUM(W11:W21)</f>
        <v>21485</v>
      </c>
      <c r="X10" s="159">
        <f>SUM(X11:X21)</f>
        <v>19416</v>
      </c>
      <c r="Y10" s="158">
        <f aca="true" t="shared" si="6" ref="Y10:Y18">SUM(U10:X10)</f>
        <v>5719207</v>
      </c>
      <c r="Z10" s="157">
        <f>IF(ISERROR(S10/Y10-1),"         /0",(S10/Y10-1))</f>
        <v>0.14002360816805548</v>
      </c>
    </row>
    <row r="11" spans="1:26" ht="21" customHeight="1" thickTop="1">
      <c r="A11" s="155" t="s">
        <v>358</v>
      </c>
      <c r="B11" s="372" t="s">
        <v>359</v>
      </c>
      <c r="C11" s="153">
        <v>258316</v>
      </c>
      <c r="D11" s="149">
        <v>238912</v>
      </c>
      <c r="E11" s="150">
        <v>1495</v>
      </c>
      <c r="F11" s="149">
        <v>1419</v>
      </c>
      <c r="G11" s="148">
        <f t="shared" si="0"/>
        <v>500142</v>
      </c>
      <c r="H11" s="152">
        <f t="shared" si="1"/>
        <v>0.6952616082673717</v>
      </c>
      <c r="I11" s="151">
        <v>217958</v>
      </c>
      <c r="J11" s="149">
        <v>201814</v>
      </c>
      <c r="K11" s="150">
        <v>855</v>
      </c>
      <c r="L11" s="149">
        <v>774</v>
      </c>
      <c r="M11" s="148">
        <f t="shared" si="2"/>
        <v>421401</v>
      </c>
      <c r="N11" s="154">
        <f t="shared" si="3"/>
        <v>0.18685527561633686</v>
      </c>
      <c r="O11" s="153">
        <v>2190385</v>
      </c>
      <c r="P11" s="149">
        <v>2155400</v>
      </c>
      <c r="Q11" s="150">
        <v>18486</v>
      </c>
      <c r="R11" s="149">
        <v>19350</v>
      </c>
      <c r="S11" s="148">
        <f t="shared" si="4"/>
        <v>4383621</v>
      </c>
      <c r="T11" s="152">
        <f t="shared" si="5"/>
        <v>0.6723313125351704</v>
      </c>
      <c r="U11" s="151">
        <v>1928326</v>
      </c>
      <c r="V11" s="149">
        <v>1868444</v>
      </c>
      <c r="W11" s="150">
        <v>8283</v>
      </c>
      <c r="X11" s="149">
        <v>8079</v>
      </c>
      <c r="Y11" s="148">
        <f t="shared" si="6"/>
        <v>3813132</v>
      </c>
      <c r="Z11" s="147">
        <f aca="true" t="shared" si="7" ref="Z11:Z18">IF(ISERROR(S11/Y11-1),"         /0",IF(S11/Y11&gt;5,"  *  ",(S11/Y11-1)))</f>
        <v>0.14961165781829733</v>
      </c>
    </row>
    <row r="12" spans="1:26" ht="21" customHeight="1">
      <c r="A12" s="146" t="s">
        <v>360</v>
      </c>
      <c r="B12" s="373" t="s">
        <v>361</v>
      </c>
      <c r="C12" s="144">
        <v>41999</v>
      </c>
      <c r="D12" s="140">
        <v>37211</v>
      </c>
      <c r="E12" s="141">
        <v>586</v>
      </c>
      <c r="F12" s="140">
        <v>513</v>
      </c>
      <c r="G12" s="139">
        <f t="shared" si="0"/>
        <v>80309</v>
      </c>
      <c r="H12" s="143">
        <f t="shared" si="1"/>
        <v>0.11163982328687524</v>
      </c>
      <c r="I12" s="142">
        <v>37795</v>
      </c>
      <c r="J12" s="140">
        <v>34239</v>
      </c>
      <c r="K12" s="141">
        <v>6</v>
      </c>
      <c r="L12" s="140">
        <v>0</v>
      </c>
      <c r="M12" s="148">
        <f t="shared" si="2"/>
        <v>72040</v>
      </c>
      <c r="N12" s="145">
        <f t="shared" si="3"/>
        <v>0.11478345363686837</v>
      </c>
      <c r="O12" s="144">
        <v>385093</v>
      </c>
      <c r="P12" s="140">
        <v>368783</v>
      </c>
      <c r="Q12" s="141">
        <v>6690</v>
      </c>
      <c r="R12" s="140">
        <v>6435</v>
      </c>
      <c r="S12" s="139">
        <f t="shared" si="4"/>
        <v>767001</v>
      </c>
      <c r="T12" s="143">
        <f t="shared" si="5"/>
        <v>0.11763763086402504</v>
      </c>
      <c r="U12" s="142">
        <v>335848</v>
      </c>
      <c r="V12" s="140">
        <v>318900</v>
      </c>
      <c r="W12" s="141">
        <v>1202</v>
      </c>
      <c r="X12" s="140">
        <v>902</v>
      </c>
      <c r="Y12" s="139">
        <f t="shared" si="6"/>
        <v>656852</v>
      </c>
      <c r="Z12" s="138">
        <f t="shared" si="7"/>
        <v>0.1676922655331794</v>
      </c>
    </row>
    <row r="13" spans="1:26" ht="21" customHeight="1">
      <c r="A13" s="146" t="s">
        <v>362</v>
      </c>
      <c r="B13" s="373" t="s">
        <v>363</v>
      </c>
      <c r="C13" s="144">
        <v>28951</v>
      </c>
      <c r="D13" s="140">
        <v>26706</v>
      </c>
      <c r="E13" s="141">
        <v>784</v>
      </c>
      <c r="F13" s="140">
        <v>715</v>
      </c>
      <c r="G13" s="139">
        <f t="shared" si="0"/>
        <v>57156</v>
      </c>
      <c r="H13" s="143">
        <f t="shared" si="1"/>
        <v>0.0794541799771463</v>
      </c>
      <c r="I13" s="142">
        <v>27492</v>
      </c>
      <c r="J13" s="140">
        <v>24680</v>
      </c>
      <c r="K13" s="141">
        <v>13</v>
      </c>
      <c r="L13" s="140">
        <v>2</v>
      </c>
      <c r="M13" s="148">
        <f t="shared" si="2"/>
        <v>52187</v>
      </c>
      <c r="N13" s="145">
        <f t="shared" si="3"/>
        <v>0.09521528349972219</v>
      </c>
      <c r="O13" s="144">
        <v>286766</v>
      </c>
      <c r="P13" s="140">
        <v>259839</v>
      </c>
      <c r="Q13" s="141">
        <v>6561</v>
      </c>
      <c r="R13" s="140">
        <v>6537</v>
      </c>
      <c r="S13" s="139">
        <f t="shared" si="4"/>
        <v>559703</v>
      </c>
      <c r="T13" s="143">
        <f t="shared" si="5"/>
        <v>0.08584361025277334</v>
      </c>
      <c r="U13" s="142">
        <v>261427</v>
      </c>
      <c r="V13" s="140">
        <v>238661</v>
      </c>
      <c r="W13" s="141">
        <v>314</v>
      </c>
      <c r="X13" s="140">
        <v>347</v>
      </c>
      <c r="Y13" s="139">
        <f t="shared" si="6"/>
        <v>500749</v>
      </c>
      <c r="Z13" s="138">
        <f t="shared" si="7"/>
        <v>0.11773163800626651</v>
      </c>
    </row>
    <row r="14" spans="1:26" ht="21" customHeight="1">
      <c r="A14" s="146" t="s">
        <v>364</v>
      </c>
      <c r="B14" s="373" t="s">
        <v>365</v>
      </c>
      <c r="C14" s="144">
        <v>14901</v>
      </c>
      <c r="D14" s="140">
        <v>15057</v>
      </c>
      <c r="E14" s="141">
        <v>30</v>
      </c>
      <c r="F14" s="140">
        <v>27</v>
      </c>
      <c r="G14" s="139">
        <f>SUM(C14:F14)</f>
        <v>30015</v>
      </c>
      <c r="H14" s="143">
        <f t="shared" si="1"/>
        <v>0.041724704528204315</v>
      </c>
      <c r="I14" s="142">
        <v>14944</v>
      </c>
      <c r="J14" s="140">
        <v>14366</v>
      </c>
      <c r="K14" s="141">
        <v>4</v>
      </c>
      <c r="L14" s="140">
        <v>5</v>
      </c>
      <c r="M14" s="148">
        <f>SUM(I14:L14)</f>
        <v>29319</v>
      </c>
      <c r="N14" s="145">
        <f>IF(ISERROR(G14/M14-1),"         /0",(G14/M14-1))</f>
        <v>0.023738872403560762</v>
      </c>
      <c r="O14" s="144">
        <v>143598</v>
      </c>
      <c r="P14" s="140">
        <v>144623</v>
      </c>
      <c r="Q14" s="141">
        <v>187</v>
      </c>
      <c r="R14" s="140">
        <v>143</v>
      </c>
      <c r="S14" s="139">
        <f>SUM(O14:R14)</f>
        <v>288551</v>
      </c>
      <c r="T14" s="143">
        <f t="shared" si="5"/>
        <v>0.04425607792355588</v>
      </c>
      <c r="U14" s="142">
        <v>120298</v>
      </c>
      <c r="V14" s="140">
        <v>122835</v>
      </c>
      <c r="W14" s="141">
        <v>3369</v>
      </c>
      <c r="X14" s="140">
        <v>2636</v>
      </c>
      <c r="Y14" s="139">
        <f>SUM(U14:X14)</f>
        <v>249138</v>
      </c>
      <c r="Z14" s="138">
        <f>IF(ISERROR(S14/Y14-1),"         /0",IF(S14/Y14&gt;5,"  *  ",(S14/Y14-1)))</f>
        <v>0.15819746485883335</v>
      </c>
    </row>
    <row r="15" spans="1:26" ht="21" customHeight="1">
      <c r="A15" s="146" t="s">
        <v>366</v>
      </c>
      <c r="B15" s="373" t="s">
        <v>367</v>
      </c>
      <c r="C15" s="144">
        <v>8566</v>
      </c>
      <c r="D15" s="140">
        <v>8053</v>
      </c>
      <c r="E15" s="141">
        <v>92</v>
      </c>
      <c r="F15" s="140">
        <v>32</v>
      </c>
      <c r="G15" s="139">
        <f t="shared" si="0"/>
        <v>16743</v>
      </c>
      <c r="H15" s="143">
        <f t="shared" si="1"/>
        <v>0.023274920137122266</v>
      </c>
      <c r="I15" s="142">
        <v>8744</v>
      </c>
      <c r="J15" s="140">
        <v>7879</v>
      </c>
      <c r="K15" s="141">
        <v>141</v>
      </c>
      <c r="L15" s="140">
        <v>16</v>
      </c>
      <c r="M15" s="148">
        <f t="shared" si="2"/>
        <v>16780</v>
      </c>
      <c r="N15" s="145">
        <f t="shared" si="3"/>
        <v>-0.002205005959475592</v>
      </c>
      <c r="O15" s="144">
        <v>89982</v>
      </c>
      <c r="P15" s="140">
        <v>85876</v>
      </c>
      <c r="Q15" s="141">
        <v>283</v>
      </c>
      <c r="R15" s="140">
        <v>316</v>
      </c>
      <c r="S15" s="139">
        <f t="shared" si="4"/>
        <v>176457</v>
      </c>
      <c r="T15" s="143">
        <f t="shared" si="5"/>
        <v>0.027063828377503114</v>
      </c>
      <c r="U15" s="142">
        <v>85406</v>
      </c>
      <c r="V15" s="140">
        <v>81607</v>
      </c>
      <c r="W15" s="141">
        <v>318</v>
      </c>
      <c r="X15" s="140">
        <v>190</v>
      </c>
      <c r="Y15" s="139">
        <f t="shared" si="6"/>
        <v>167521</v>
      </c>
      <c r="Z15" s="138">
        <f t="shared" si="7"/>
        <v>0.053342566006649994</v>
      </c>
    </row>
    <row r="16" spans="1:26" ht="21" customHeight="1">
      <c r="A16" s="146" t="s">
        <v>374</v>
      </c>
      <c r="B16" s="373" t="s">
        <v>375</v>
      </c>
      <c r="C16" s="144">
        <v>6539</v>
      </c>
      <c r="D16" s="140">
        <v>5615</v>
      </c>
      <c r="E16" s="141">
        <v>99</v>
      </c>
      <c r="F16" s="140">
        <v>0</v>
      </c>
      <c r="G16" s="139">
        <f>SUM(C16:F16)</f>
        <v>12253</v>
      </c>
      <c r="H16" s="143">
        <f t="shared" si="1"/>
        <v>0.017033243531037398</v>
      </c>
      <c r="I16" s="142">
        <v>5995</v>
      </c>
      <c r="J16" s="140">
        <v>5093</v>
      </c>
      <c r="K16" s="141">
        <v>9</v>
      </c>
      <c r="L16" s="140"/>
      <c r="M16" s="139">
        <f t="shared" si="2"/>
        <v>11097</v>
      </c>
      <c r="N16" s="145">
        <f>IF(ISERROR(G16/M16-1),"         /0",(G16/M16-1))</f>
        <v>0.10417229881950085</v>
      </c>
      <c r="O16" s="144">
        <v>61213</v>
      </c>
      <c r="P16" s="140">
        <v>53867</v>
      </c>
      <c r="Q16" s="141">
        <v>183</v>
      </c>
      <c r="R16" s="140">
        <v>113</v>
      </c>
      <c r="S16" s="139">
        <f>SUM(O16:R16)</f>
        <v>115376</v>
      </c>
      <c r="T16" s="143">
        <f t="shared" si="5"/>
        <v>0.01769562138584924</v>
      </c>
      <c r="U16" s="142">
        <v>51875</v>
      </c>
      <c r="V16" s="140">
        <v>48517</v>
      </c>
      <c r="W16" s="141">
        <v>174</v>
      </c>
      <c r="X16" s="140">
        <v>84</v>
      </c>
      <c r="Y16" s="139">
        <f>SUM(U16:X16)</f>
        <v>100650</v>
      </c>
      <c r="Z16" s="138">
        <f>IF(ISERROR(S16/Y16-1),"         /0",IF(S16/Y16&gt;5,"  *  ",(S16/Y16-1)))</f>
        <v>0.1463089915548932</v>
      </c>
    </row>
    <row r="17" spans="1:26" ht="21" customHeight="1">
      <c r="A17" s="146" t="s">
        <v>368</v>
      </c>
      <c r="B17" s="373" t="s">
        <v>369</v>
      </c>
      <c r="C17" s="144">
        <v>3231</v>
      </c>
      <c r="D17" s="140">
        <v>3053</v>
      </c>
      <c r="E17" s="141">
        <v>8</v>
      </c>
      <c r="F17" s="140">
        <v>0</v>
      </c>
      <c r="G17" s="139">
        <f t="shared" si="0"/>
        <v>6292</v>
      </c>
      <c r="H17" s="143">
        <f t="shared" si="1"/>
        <v>0.008746688019039198</v>
      </c>
      <c r="I17" s="142">
        <v>2995</v>
      </c>
      <c r="J17" s="140">
        <v>2784</v>
      </c>
      <c r="K17" s="141">
        <v>9</v>
      </c>
      <c r="L17" s="140">
        <v>8</v>
      </c>
      <c r="M17" s="139">
        <f t="shared" si="2"/>
        <v>5796</v>
      </c>
      <c r="N17" s="145">
        <f t="shared" si="3"/>
        <v>0.08557625948930303</v>
      </c>
      <c r="O17" s="144">
        <v>30974</v>
      </c>
      <c r="P17" s="140">
        <v>28718</v>
      </c>
      <c r="Q17" s="141">
        <v>29</v>
      </c>
      <c r="R17" s="140">
        <v>39</v>
      </c>
      <c r="S17" s="139">
        <f t="shared" si="4"/>
        <v>59760</v>
      </c>
      <c r="T17" s="143">
        <f t="shared" si="5"/>
        <v>0.009165600593003316</v>
      </c>
      <c r="U17" s="142">
        <v>27687</v>
      </c>
      <c r="V17" s="140">
        <v>26044</v>
      </c>
      <c r="W17" s="141">
        <v>16</v>
      </c>
      <c r="X17" s="140">
        <v>60</v>
      </c>
      <c r="Y17" s="139">
        <f t="shared" si="6"/>
        <v>53807</v>
      </c>
      <c r="Z17" s="138">
        <f t="shared" si="7"/>
        <v>0.11063616258107678</v>
      </c>
    </row>
    <row r="18" spans="1:26" ht="21" customHeight="1">
      <c r="A18" s="146" t="s">
        <v>370</v>
      </c>
      <c r="B18" s="373" t="s">
        <v>371</v>
      </c>
      <c r="C18" s="144">
        <v>2836</v>
      </c>
      <c r="D18" s="140">
        <v>2060</v>
      </c>
      <c r="E18" s="141">
        <v>539</v>
      </c>
      <c r="F18" s="140">
        <v>509</v>
      </c>
      <c r="G18" s="139">
        <f t="shared" si="0"/>
        <v>5944</v>
      </c>
      <c r="H18" s="143">
        <f t="shared" si="1"/>
        <v>0.00826292332885712</v>
      </c>
      <c r="I18" s="142">
        <v>3498</v>
      </c>
      <c r="J18" s="140">
        <v>2986</v>
      </c>
      <c r="K18" s="141">
        <v>379</v>
      </c>
      <c r="L18" s="140">
        <v>408</v>
      </c>
      <c r="M18" s="139">
        <f t="shared" si="2"/>
        <v>7271</v>
      </c>
      <c r="N18" s="145">
        <f t="shared" si="3"/>
        <v>-0.18250584513822032</v>
      </c>
      <c r="O18" s="144">
        <v>26868</v>
      </c>
      <c r="P18" s="140">
        <v>22545</v>
      </c>
      <c r="Q18" s="141">
        <v>3493</v>
      </c>
      <c r="R18" s="140">
        <v>3609</v>
      </c>
      <c r="S18" s="139">
        <f t="shared" si="4"/>
        <v>56515</v>
      </c>
      <c r="T18" s="143">
        <f t="shared" si="5"/>
        <v>0.008667903572851111</v>
      </c>
      <c r="U18" s="142">
        <v>29905</v>
      </c>
      <c r="V18" s="140">
        <v>26249</v>
      </c>
      <c r="W18" s="141">
        <v>6957</v>
      </c>
      <c r="X18" s="140">
        <v>6470</v>
      </c>
      <c r="Y18" s="139">
        <f t="shared" si="6"/>
        <v>69581</v>
      </c>
      <c r="Z18" s="138">
        <f t="shared" si="7"/>
        <v>-0.1877811471522398</v>
      </c>
    </row>
    <row r="19" spans="1:26" ht="21" customHeight="1">
      <c r="A19" s="146" t="s">
        <v>389</v>
      </c>
      <c r="B19" s="373" t="s">
        <v>390</v>
      </c>
      <c r="C19" s="144">
        <v>2128</v>
      </c>
      <c r="D19" s="140">
        <v>1881</v>
      </c>
      <c r="E19" s="141">
        <v>0</v>
      </c>
      <c r="F19" s="140">
        <v>0</v>
      </c>
      <c r="G19" s="139">
        <f>SUM(C19:F19)</f>
        <v>4009</v>
      </c>
      <c r="H19" s="143">
        <f t="shared" si="1"/>
        <v>0.005573024836034353</v>
      </c>
      <c r="I19" s="142">
        <v>2308</v>
      </c>
      <c r="J19" s="140">
        <v>2018</v>
      </c>
      <c r="K19" s="141"/>
      <c r="L19" s="140"/>
      <c r="M19" s="148">
        <f t="shared" si="2"/>
        <v>4326</v>
      </c>
      <c r="N19" s="145">
        <f>IF(ISERROR(G19/M19-1),"         /0",(G19/M19-1))</f>
        <v>-0.07327785483125293</v>
      </c>
      <c r="O19" s="144">
        <v>22301</v>
      </c>
      <c r="P19" s="140">
        <v>19986</v>
      </c>
      <c r="Q19" s="141">
        <v>7</v>
      </c>
      <c r="R19" s="140">
        <v>20</v>
      </c>
      <c r="S19" s="139">
        <f>SUM(O19:R19)</f>
        <v>42314</v>
      </c>
      <c r="T19" s="143">
        <f t="shared" si="5"/>
        <v>0.0064898464439816315</v>
      </c>
      <c r="U19" s="142">
        <v>19764</v>
      </c>
      <c r="V19" s="140">
        <v>18361</v>
      </c>
      <c r="W19" s="141">
        <v>9</v>
      </c>
      <c r="X19" s="140">
        <v>11</v>
      </c>
      <c r="Y19" s="139">
        <f>SUM(U19:X19)</f>
        <v>38145</v>
      </c>
      <c r="Z19" s="138">
        <f>IF(ISERROR(S19/Y19-1),"         /0",IF(S19/Y19&gt;5,"  *  ",(S19/Y19-1)))</f>
        <v>0.10929348538471628</v>
      </c>
    </row>
    <row r="20" spans="1:26" ht="21" customHeight="1">
      <c r="A20" s="146" t="s">
        <v>378</v>
      </c>
      <c r="B20" s="373" t="s">
        <v>379</v>
      </c>
      <c r="C20" s="144">
        <v>1268</v>
      </c>
      <c r="D20" s="140">
        <v>1400</v>
      </c>
      <c r="E20" s="141">
        <v>0</v>
      </c>
      <c r="F20" s="140">
        <v>0</v>
      </c>
      <c r="G20" s="139">
        <f>SUM(C20:F20)</f>
        <v>2668</v>
      </c>
      <c r="H20" s="143">
        <f t="shared" si="1"/>
        <v>0.0037088626247292725</v>
      </c>
      <c r="I20" s="142">
        <v>1191</v>
      </c>
      <c r="J20" s="140">
        <v>1319</v>
      </c>
      <c r="K20" s="141">
        <v>4</v>
      </c>
      <c r="L20" s="140">
        <v>5</v>
      </c>
      <c r="M20" s="148">
        <f t="shared" si="2"/>
        <v>2519</v>
      </c>
      <c r="N20" s="145">
        <f>IF(ISERROR(G20/M20-1),"         /0",(G20/M20-1))</f>
        <v>0.0591504565303691</v>
      </c>
      <c r="O20" s="144">
        <v>11577</v>
      </c>
      <c r="P20" s="140">
        <v>11436</v>
      </c>
      <c r="Q20" s="141">
        <v>6</v>
      </c>
      <c r="R20" s="140">
        <v>2</v>
      </c>
      <c r="S20" s="139">
        <f>SUM(O20:R20)</f>
        <v>23021</v>
      </c>
      <c r="T20" s="143">
        <f t="shared" si="5"/>
        <v>0.003530811433258523</v>
      </c>
      <c r="U20" s="142">
        <v>11789</v>
      </c>
      <c r="V20" s="140">
        <v>11657</v>
      </c>
      <c r="W20" s="141">
        <v>64</v>
      </c>
      <c r="X20" s="140">
        <v>65</v>
      </c>
      <c r="Y20" s="139">
        <f>SUM(U20:X20)</f>
        <v>23575</v>
      </c>
      <c r="Z20" s="138">
        <f>IF(ISERROR(S20/Y20-1),"         /0",IF(S20/Y20&gt;5,"  *  ",(S20/Y20-1)))</f>
        <v>-0.023499469777306436</v>
      </c>
    </row>
    <row r="21" spans="1:26" ht="21" customHeight="1" thickBot="1">
      <c r="A21" s="137" t="s">
        <v>55</v>
      </c>
      <c r="B21" s="374"/>
      <c r="C21" s="135">
        <v>1941</v>
      </c>
      <c r="D21" s="131">
        <v>1876</v>
      </c>
      <c r="E21" s="132">
        <v>10</v>
      </c>
      <c r="F21" s="131">
        <v>0</v>
      </c>
      <c r="G21" s="130">
        <f>SUM(C21:F21)</f>
        <v>3827</v>
      </c>
      <c r="H21" s="134">
        <f t="shared" si="1"/>
        <v>0.005320021463582806</v>
      </c>
      <c r="I21" s="133">
        <v>2911</v>
      </c>
      <c r="J21" s="131">
        <v>2586</v>
      </c>
      <c r="K21" s="132">
        <v>37</v>
      </c>
      <c r="L21" s="131">
        <v>29</v>
      </c>
      <c r="M21" s="432">
        <f t="shared" si="2"/>
        <v>5563</v>
      </c>
      <c r="N21" s="136">
        <f>IF(ISERROR(G21/M21-1),"         /0",(G21/M21-1))</f>
        <v>-0.31206183713823477</v>
      </c>
      <c r="O21" s="135">
        <v>24813</v>
      </c>
      <c r="P21" s="131">
        <v>22611</v>
      </c>
      <c r="Q21" s="132">
        <v>149</v>
      </c>
      <c r="R21" s="131">
        <v>139</v>
      </c>
      <c r="S21" s="130">
        <f>SUM(O21:R21)</f>
        <v>47712</v>
      </c>
      <c r="T21" s="134">
        <f t="shared" si="5"/>
        <v>0.00731775661802835</v>
      </c>
      <c r="U21" s="133">
        <v>23541</v>
      </c>
      <c r="V21" s="131">
        <v>21165</v>
      </c>
      <c r="W21" s="132">
        <v>779</v>
      </c>
      <c r="X21" s="131">
        <v>572</v>
      </c>
      <c r="Y21" s="130">
        <f>SUM(U21:X21)</f>
        <v>46057</v>
      </c>
      <c r="Z21" s="129">
        <f>IF(ISERROR(S21/Y21-1),"         /0",IF(S21/Y21&gt;5,"  *  ",(S21/Y21-1)))</f>
        <v>0.0359337342857764</v>
      </c>
    </row>
    <row r="22" spans="1:2" ht="15.75" thickTop="1">
      <c r="A22" s="128" t="s">
        <v>42</v>
      </c>
      <c r="B22" s="128"/>
    </row>
    <row r="23" spans="1:2" ht="15">
      <c r="A23" s="128" t="s">
        <v>41</v>
      </c>
      <c r="B23" s="128"/>
    </row>
    <row r="24" spans="1:3" ht="15">
      <c r="A24" s="375" t="s">
        <v>122</v>
      </c>
      <c r="B24" s="376"/>
      <c r="C24" s="376"/>
    </row>
  </sheetData>
  <sheetProtection/>
  <mergeCells count="27">
    <mergeCell ref="Y2:Z2"/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5" operator="lessThan" stopIfTrue="1">
      <formula>0</formula>
    </cfRule>
  </conditionalFormatting>
  <conditionalFormatting sqref="N10:N21 Z10:Z21">
    <cfRule type="cellIs" priority="10" dxfId="95" operator="lessThan" stopIfTrue="1">
      <formula>0</formula>
    </cfRule>
    <cfRule type="cellIs" priority="11" dxfId="97" operator="greaterThanOrEqual" stopIfTrue="1">
      <formula>0</formula>
    </cfRule>
  </conditionalFormatting>
  <conditionalFormatting sqref="N8:N9 Z8:Z9">
    <cfRule type="cellIs" priority="6" dxfId="95" operator="lessThan" stopIfTrue="1">
      <formula>0</formula>
    </cfRule>
  </conditionalFormatting>
  <conditionalFormatting sqref="H8:H9">
    <cfRule type="cellIs" priority="5" dxfId="95" operator="lessThan" stopIfTrue="1">
      <formula>0</formula>
    </cfRule>
  </conditionalFormatting>
  <conditionalFormatting sqref="T8:T9">
    <cfRule type="cellIs" priority="4" dxfId="95" operator="lessThan" stopIfTrue="1">
      <formula>0</formula>
    </cfRule>
  </conditionalFormatting>
  <conditionalFormatting sqref="N7 Z7">
    <cfRule type="cellIs" priority="3" dxfId="95" operator="lessThan" stopIfTrue="1">
      <formula>0</formula>
    </cfRule>
  </conditionalFormatting>
  <conditionalFormatting sqref="H7">
    <cfRule type="cellIs" priority="2" dxfId="95" operator="lessThan" stopIfTrue="1">
      <formula>0</formula>
    </cfRule>
  </conditionalFormatting>
  <conditionalFormatting sqref="T7">
    <cfRule type="cellIs" priority="1" dxfId="95" operator="lessThan" stopIfTrue="1">
      <formula>0</formula>
    </cfRule>
  </conditionalFormatting>
  <hyperlinks>
    <hyperlink ref="Y2:Z2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6384" width="11.421875" style="359" customWidth="1"/>
  </cols>
  <sheetData>
    <row r="1" spans="1:8" ht="13.5" thickBot="1">
      <c r="A1" s="358"/>
      <c r="B1" s="358"/>
      <c r="C1" s="358"/>
      <c r="D1" s="358"/>
      <c r="E1" s="358"/>
      <c r="F1" s="358"/>
      <c r="G1" s="358"/>
      <c r="H1" s="358"/>
    </row>
    <row r="2" spans="1:14" ht="31.5" thickBot="1" thickTop="1">
      <c r="A2" s="360" t="s">
        <v>147</v>
      </c>
      <c r="B2" s="361"/>
      <c r="M2" s="503" t="s">
        <v>28</v>
      </c>
      <c r="N2" s="504"/>
    </row>
    <row r="3" spans="1:2" ht="25.5" thickTop="1">
      <c r="A3" s="362" t="s">
        <v>37</v>
      </c>
      <c r="B3" s="363"/>
    </row>
    <row r="9" spans="1:14" ht="26.25">
      <c r="A9" s="379" t="s">
        <v>109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ht="15.75">
      <c r="A10" s="365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</row>
    <row r="11" ht="15">
      <c r="A11" s="378" t="s">
        <v>132</v>
      </c>
    </row>
    <row r="12" ht="15">
      <c r="A12" s="378" t="s">
        <v>133</v>
      </c>
    </row>
    <row r="13" ht="15">
      <c r="A13" s="378" t="s">
        <v>134</v>
      </c>
    </row>
    <row r="15" ht="15">
      <c r="A15" s="378" t="s">
        <v>264</v>
      </c>
    </row>
    <row r="16" ht="15">
      <c r="A16" s="378" t="s">
        <v>472</v>
      </c>
    </row>
    <row r="17" ht="15">
      <c r="A17" s="378"/>
    </row>
    <row r="18" ht="18.75" customHeight="1">
      <c r="A18" s="378" t="s">
        <v>473</v>
      </c>
    </row>
    <row r="19" ht="15">
      <c r="A19" s="378"/>
    </row>
    <row r="20" ht="15">
      <c r="A20" s="378"/>
    </row>
    <row r="21" ht="26.25">
      <c r="A21" s="379" t="s">
        <v>131</v>
      </c>
    </row>
    <row r="24" ht="22.5">
      <c r="A24" s="367" t="s">
        <v>110</v>
      </c>
    </row>
    <row r="26" ht="15.75">
      <c r="A26" s="366" t="s">
        <v>111</v>
      </c>
    </row>
    <row r="27" ht="15.75">
      <c r="A27" s="366"/>
    </row>
    <row r="28" ht="22.5">
      <c r="A28" s="367" t="s">
        <v>112</v>
      </c>
    </row>
    <row r="29" ht="15.75">
      <c r="A29" s="366" t="s">
        <v>113</v>
      </c>
    </row>
    <row r="30" ht="15.75">
      <c r="A30" s="366" t="s">
        <v>114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T1" sqref="T1:U1"/>
    </sheetView>
  </sheetViews>
  <sheetFormatPr defaultColWidth="8.00390625" defaultRowHeight="15"/>
  <cols>
    <col min="1" max="1" width="23.421875" style="127" customWidth="1"/>
    <col min="2" max="2" width="35.421875" style="127" customWidth="1"/>
    <col min="3" max="3" width="9.8515625" style="127" customWidth="1"/>
    <col min="4" max="4" width="12.421875" style="127" bestFit="1" customWidth="1"/>
    <col min="5" max="5" width="8.57421875" style="127" bestFit="1" customWidth="1"/>
    <col min="6" max="6" width="10.57421875" style="127" bestFit="1" customWidth="1"/>
    <col min="7" max="7" width="9.00390625" style="127" customWidth="1"/>
    <col min="8" max="8" width="10.7109375" style="127" customWidth="1"/>
    <col min="9" max="9" width="9.57421875" style="127" customWidth="1"/>
    <col min="10" max="10" width="11.57421875" style="127" bestFit="1" customWidth="1"/>
    <col min="11" max="11" width="9.00390625" style="127" bestFit="1" customWidth="1"/>
    <col min="12" max="12" width="10.57421875" style="127" bestFit="1" customWidth="1"/>
    <col min="13" max="13" width="11.57421875" style="127" bestFit="1" customWidth="1"/>
    <col min="14" max="14" width="9.421875" style="127" customWidth="1"/>
    <col min="15" max="15" width="9.57421875" style="127" bestFit="1" customWidth="1"/>
    <col min="16" max="16" width="11.140625" style="127" customWidth="1"/>
    <col min="17" max="17" width="9.421875" style="127" customWidth="1"/>
    <col min="18" max="18" width="10.57421875" style="127" bestFit="1" customWidth="1"/>
    <col min="19" max="19" width="9.57421875" style="127" customWidth="1"/>
    <col min="20" max="20" width="10.140625" style="127" customWidth="1"/>
    <col min="21" max="21" width="9.421875" style="127" customWidth="1"/>
    <col min="22" max="22" width="10.421875" style="127" customWidth="1"/>
    <col min="23" max="23" width="9.421875" style="127" customWidth="1"/>
    <col min="24" max="24" width="10.28125" style="127" customWidth="1"/>
    <col min="25" max="25" width="10.7109375" style="127" customWidth="1"/>
    <col min="26" max="26" width="9.8515625" style="127" bestFit="1" customWidth="1"/>
    <col min="27" max="16384" width="8.00390625" style="127" customWidth="1"/>
  </cols>
  <sheetData>
    <row r="1" spans="20:21" ht="18.75" thickBot="1">
      <c r="T1" s="566" t="s">
        <v>28</v>
      </c>
      <c r="U1" s="567"/>
    </row>
    <row r="2" ht="5.25" customHeight="1" thickBot="1"/>
    <row r="3" spans="1:26" ht="24" customHeight="1" thickTop="1">
      <c r="A3" s="568" t="s">
        <v>126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70"/>
    </row>
    <row r="4" spans="1:26" ht="21" customHeight="1" thickBot="1">
      <c r="A4" s="582" t="s">
        <v>44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4"/>
    </row>
    <row r="5" spans="1:26" s="173" customFormat="1" ht="19.5" customHeight="1" thickBot="1" thickTop="1">
      <c r="A5" s="571" t="s">
        <v>120</v>
      </c>
      <c r="B5" s="571" t="s">
        <v>121</v>
      </c>
      <c r="C5" s="664" t="s">
        <v>36</v>
      </c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6"/>
      <c r="O5" s="667" t="s">
        <v>35</v>
      </c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6"/>
    </row>
    <row r="6" spans="1:26" s="172" customFormat="1" ht="26.25" customHeight="1" thickBot="1">
      <c r="A6" s="572"/>
      <c r="B6" s="572"/>
      <c r="C6" s="657" t="s">
        <v>152</v>
      </c>
      <c r="D6" s="658"/>
      <c r="E6" s="658"/>
      <c r="F6" s="658"/>
      <c r="G6" s="659"/>
      <c r="H6" s="668" t="s">
        <v>34</v>
      </c>
      <c r="I6" s="657" t="s">
        <v>153</v>
      </c>
      <c r="J6" s="658"/>
      <c r="K6" s="658"/>
      <c r="L6" s="658"/>
      <c r="M6" s="659"/>
      <c r="N6" s="668" t="s">
        <v>33</v>
      </c>
      <c r="O6" s="660" t="s">
        <v>154</v>
      </c>
      <c r="P6" s="658"/>
      <c r="Q6" s="658"/>
      <c r="R6" s="658"/>
      <c r="S6" s="659"/>
      <c r="T6" s="668" t="s">
        <v>34</v>
      </c>
      <c r="U6" s="660" t="s">
        <v>155</v>
      </c>
      <c r="V6" s="658"/>
      <c r="W6" s="658"/>
      <c r="X6" s="658"/>
      <c r="Y6" s="659"/>
      <c r="Z6" s="668" t="s">
        <v>33</v>
      </c>
    </row>
    <row r="7" spans="1:26" s="167" customFormat="1" ht="26.25" customHeight="1">
      <c r="A7" s="573"/>
      <c r="B7" s="573"/>
      <c r="C7" s="565" t="s">
        <v>22</v>
      </c>
      <c r="D7" s="581"/>
      <c r="E7" s="560" t="s">
        <v>21</v>
      </c>
      <c r="F7" s="581"/>
      <c r="G7" s="562" t="s">
        <v>17</v>
      </c>
      <c r="H7" s="576"/>
      <c r="I7" s="671" t="s">
        <v>22</v>
      </c>
      <c r="J7" s="581"/>
      <c r="K7" s="560" t="s">
        <v>21</v>
      </c>
      <c r="L7" s="581"/>
      <c r="M7" s="562" t="s">
        <v>17</v>
      </c>
      <c r="N7" s="576"/>
      <c r="O7" s="671" t="s">
        <v>22</v>
      </c>
      <c r="P7" s="581"/>
      <c r="Q7" s="560" t="s">
        <v>21</v>
      </c>
      <c r="R7" s="581"/>
      <c r="S7" s="562" t="s">
        <v>17</v>
      </c>
      <c r="T7" s="576"/>
      <c r="U7" s="671" t="s">
        <v>22</v>
      </c>
      <c r="V7" s="581"/>
      <c r="W7" s="560" t="s">
        <v>21</v>
      </c>
      <c r="X7" s="581"/>
      <c r="Y7" s="562" t="s">
        <v>17</v>
      </c>
      <c r="Z7" s="576"/>
    </row>
    <row r="8" spans="1:26" s="167" customFormat="1" ht="19.5" customHeight="1" thickBot="1">
      <c r="A8" s="574"/>
      <c r="B8" s="574"/>
      <c r="C8" s="170" t="s">
        <v>31</v>
      </c>
      <c r="D8" s="168" t="s">
        <v>30</v>
      </c>
      <c r="E8" s="169" t="s">
        <v>31</v>
      </c>
      <c r="F8" s="377" t="s">
        <v>30</v>
      </c>
      <c r="G8" s="670"/>
      <c r="H8" s="669"/>
      <c r="I8" s="170" t="s">
        <v>31</v>
      </c>
      <c r="J8" s="168" t="s">
        <v>30</v>
      </c>
      <c r="K8" s="169" t="s">
        <v>31</v>
      </c>
      <c r="L8" s="377" t="s">
        <v>30</v>
      </c>
      <c r="M8" s="670"/>
      <c r="N8" s="669"/>
      <c r="O8" s="170" t="s">
        <v>31</v>
      </c>
      <c r="P8" s="168" t="s">
        <v>30</v>
      </c>
      <c r="Q8" s="169" t="s">
        <v>31</v>
      </c>
      <c r="R8" s="377" t="s">
        <v>30</v>
      </c>
      <c r="S8" s="670"/>
      <c r="T8" s="669"/>
      <c r="U8" s="170" t="s">
        <v>31</v>
      </c>
      <c r="V8" s="168" t="s">
        <v>30</v>
      </c>
      <c r="W8" s="169" t="s">
        <v>31</v>
      </c>
      <c r="X8" s="377" t="s">
        <v>30</v>
      </c>
      <c r="Y8" s="670"/>
      <c r="Z8" s="669"/>
    </row>
    <row r="9" spans="1:26" s="156" customFormat="1" ht="18" customHeight="1" thickBot="1" thickTop="1">
      <c r="A9" s="166" t="s">
        <v>24</v>
      </c>
      <c r="B9" s="371"/>
      <c r="C9" s="165">
        <f>SUM(C10:C14)</f>
        <v>24812.34999999999</v>
      </c>
      <c r="D9" s="159">
        <f>SUM(D10:D14)</f>
        <v>15647.332000000002</v>
      </c>
      <c r="E9" s="160">
        <f>SUM(E10:E14)</f>
        <v>2839.127</v>
      </c>
      <c r="F9" s="159">
        <f>SUM(F10:F14)</f>
        <v>2255.831</v>
      </c>
      <c r="G9" s="158">
        <f aca="true" t="shared" si="0" ref="G9:G14">SUM(C9:F9)</f>
        <v>45554.63999999999</v>
      </c>
      <c r="H9" s="162">
        <f aca="true" t="shared" si="1" ref="H9:H14">G9/$G$9</f>
        <v>1</v>
      </c>
      <c r="I9" s="161">
        <f>SUM(I10:I14)</f>
        <v>24181.382999999998</v>
      </c>
      <c r="J9" s="159">
        <f>SUM(J10:J14)</f>
        <v>19256.21100000001</v>
      </c>
      <c r="K9" s="160">
        <f>SUM(K10:K14)</f>
        <v>3007.293</v>
      </c>
      <c r="L9" s="159">
        <f>SUM(L10:L14)</f>
        <v>1811.1479999999997</v>
      </c>
      <c r="M9" s="158">
        <f aca="true" t="shared" si="2" ref="M9:M14">SUM(I9:L9)</f>
        <v>48256.03500000001</v>
      </c>
      <c r="N9" s="164">
        <f aca="true" t="shared" si="3" ref="N9:N14">IF(ISERROR(G9/M9-1),"         /0",(G9/M9-1))</f>
        <v>-0.055980459231679935</v>
      </c>
      <c r="O9" s="163">
        <f>SUM(O10:O14)</f>
        <v>232868.16500000004</v>
      </c>
      <c r="P9" s="159">
        <f>SUM(P10:P14)</f>
        <v>137599.93500000003</v>
      </c>
      <c r="Q9" s="160">
        <f>SUM(Q10:Q14)</f>
        <v>26277.784</v>
      </c>
      <c r="R9" s="159">
        <f>SUM(R10:R14)</f>
        <v>17708.495999999996</v>
      </c>
      <c r="S9" s="158">
        <f aca="true" t="shared" si="4" ref="S9:S14">SUM(O9:R9)</f>
        <v>414454.38000000006</v>
      </c>
      <c r="T9" s="162">
        <f aca="true" t="shared" si="5" ref="T9:T14">S9/$S$9</f>
        <v>1</v>
      </c>
      <c r="U9" s="161">
        <f>SUM(U10:U14)</f>
        <v>231343.66400000022</v>
      </c>
      <c r="V9" s="159">
        <f>SUM(V10:V14)</f>
        <v>150098.65700000006</v>
      </c>
      <c r="W9" s="160">
        <f>SUM(W10:W14)</f>
        <v>23652.934999999998</v>
      </c>
      <c r="X9" s="159">
        <f>SUM(X10:X14)</f>
        <v>16401.68000000001</v>
      </c>
      <c r="Y9" s="158">
        <f aca="true" t="shared" si="6" ref="Y9:Y14">SUM(U9:X9)</f>
        <v>421496.9360000003</v>
      </c>
      <c r="Z9" s="157">
        <f>IF(ISERROR(S9/Y9-1),"         /0",(S9/Y9-1))</f>
        <v>-0.01670843937048261</v>
      </c>
    </row>
    <row r="10" spans="1:26" ht="21.75" customHeight="1" thickTop="1">
      <c r="A10" s="155" t="s">
        <v>358</v>
      </c>
      <c r="B10" s="372" t="s">
        <v>359</v>
      </c>
      <c r="C10" s="153">
        <v>20090.075999999994</v>
      </c>
      <c r="D10" s="149">
        <v>14208.245000000003</v>
      </c>
      <c r="E10" s="150">
        <v>2049.63</v>
      </c>
      <c r="F10" s="149">
        <v>2070.823</v>
      </c>
      <c r="G10" s="148">
        <f t="shared" si="0"/>
        <v>38418.77399999999</v>
      </c>
      <c r="H10" s="152">
        <f t="shared" si="1"/>
        <v>0.8433558908598553</v>
      </c>
      <c r="I10" s="151">
        <v>20175.142</v>
      </c>
      <c r="J10" s="149">
        <v>16492.30100000001</v>
      </c>
      <c r="K10" s="150">
        <v>2324.808</v>
      </c>
      <c r="L10" s="149">
        <v>1732.6079999999997</v>
      </c>
      <c r="M10" s="148">
        <f t="shared" si="2"/>
        <v>40724.85900000001</v>
      </c>
      <c r="N10" s="154">
        <f t="shared" si="3"/>
        <v>-0.056625978741879024</v>
      </c>
      <c r="O10" s="153">
        <v>189679.98400000003</v>
      </c>
      <c r="P10" s="149">
        <v>120372.12999999999</v>
      </c>
      <c r="Q10" s="150">
        <v>19868.211</v>
      </c>
      <c r="R10" s="149">
        <v>15925.432999999997</v>
      </c>
      <c r="S10" s="148">
        <f t="shared" si="4"/>
        <v>345845.75800000003</v>
      </c>
      <c r="T10" s="152">
        <f t="shared" si="5"/>
        <v>0.8344603765557984</v>
      </c>
      <c r="U10" s="151">
        <v>190309.56300000023</v>
      </c>
      <c r="V10" s="149">
        <v>128573.47200000007</v>
      </c>
      <c r="W10" s="150">
        <v>17780.323</v>
      </c>
      <c r="X10" s="149">
        <v>14729.16300000001</v>
      </c>
      <c r="Y10" s="148">
        <f t="shared" si="6"/>
        <v>351392.52100000024</v>
      </c>
      <c r="Z10" s="147">
        <f>IF(ISERROR(S10/Y10-1),"         /0",IF(S10/Y10&gt;5,"  *  ",(S10/Y10-1)))</f>
        <v>-0.01578509122566163</v>
      </c>
    </row>
    <row r="11" spans="1:26" ht="21.75" customHeight="1">
      <c r="A11" s="155" t="s">
        <v>360</v>
      </c>
      <c r="B11" s="372" t="s">
        <v>361</v>
      </c>
      <c r="C11" s="153">
        <v>4217.137</v>
      </c>
      <c r="D11" s="149">
        <v>398.212</v>
      </c>
      <c r="E11" s="150">
        <v>745.549</v>
      </c>
      <c r="F11" s="149">
        <v>178.94500000000002</v>
      </c>
      <c r="G11" s="148">
        <f>SUM(C11:F11)</f>
        <v>5539.843</v>
      </c>
      <c r="H11" s="152">
        <f>G11/$G$9</f>
        <v>0.12160875379544216</v>
      </c>
      <c r="I11" s="151">
        <v>3702.586</v>
      </c>
      <c r="J11" s="149">
        <v>1694.566</v>
      </c>
      <c r="K11" s="150">
        <v>610.982</v>
      </c>
      <c r="L11" s="149">
        <v>50.94199999999999</v>
      </c>
      <c r="M11" s="148">
        <f>SUM(I11:L11)</f>
        <v>6059.076</v>
      </c>
      <c r="N11" s="154">
        <f t="shared" si="3"/>
        <v>-0.08569507957979072</v>
      </c>
      <c r="O11" s="153">
        <v>40520.153999999995</v>
      </c>
      <c r="P11" s="149">
        <v>7480.778000000003</v>
      </c>
      <c r="Q11" s="150">
        <v>6051.6269999999995</v>
      </c>
      <c r="R11" s="149">
        <v>1735.8649999999998</v>
      </c>
      <c r="S11" s="148">
        <f>SUM(O11:R11)</f>
        <v>55788.424</v>
      </c>
      <c r="T11" s="152">
        <f>S11/$S$9</f>
        <v>0.13460691138069283</v>
      </c>
      <c r="U11" s="151">
        <v>38163.270000000004</v>
      </c>
      <c r="V11" s="149">
        <v>10429.033999999994</v>
      </c>
      <c r="W11" s="150">
        <v>5543.284</v>
      </c>
      <c r="X11" s="149">
        <v>1392.8260000000005</v>
      </c>
      <c r="Y11" s="148">
        <f>SUM(U11:X11)</f>
        <v>55528.414</v>
      </c>
      <c r="Z11" s="147">
        <f>IF(ISERROR(S11/Y11-1),"         /0",IF(S11/Y11&gt;5,"  *  ",(S11/Y11-1)))</f>
        <v>0.004682467610185981</v>
      </c>
    </row>
    <row r="12" spans="1:26" ht="21.75" customHeight="1">
      <c r="A12" s="146" t="s">
        <v>362</v>
      </c>
      <c r="B12" s="373" t="s">
        <v>363</v>
      </c>
      <c r="C12" s="144">
        <v>326.73199999999997</v>
      </c>
      <c r="D12" s="140">
        <v>510</v>
      </c>
      <c r="E12" s="141">
        <v>0</v>
      </c>
      <c r="F12" s="140">
        <v>0</v>
      </c>
      <c r="G12" s="139">
        <f>SUM(C12:F12)</f>
        <v>836.732</v>
      </c>
      <c r="H12" s="143">
        <f>G12/$G$9</f>
        <v>0.018367656949983584</v>
      </c>
      <c r="I12" s="142">
        <v>224.313</v>
      </c>
      <c r="J12" s="140">
        <v>564.6949999999999</v>
      </c>
      <c r="K12" s="141">
        <v>0</v>
      </c>
      <c r="L12" s="140">
        <v>0</v>
      </c>
      <c r="M12" s="139">
        <f>SUM(I12:L12)</f>
        <v>789.0079999999999</v>
      </c>
      <c r="N12" s="145">
        <f t="shared" si="3"/>
        <v>0.06048607872163525</v>
      </c>
      <c r="O12" s="144">
        <v>1639.6110000000003</v>
      </c>
      <c r="P12" s="140">
        <v>5047.246</v>
      </c>
      <c r="Q12" s="141">
        <v>0.055</v>
      </c>
      <c r="R12" s="140">
        <v>0.35</v>
      </c>
      <c r="S12" s="139">
        <f>SUM(O12:R12)</f>
        <v>6687.262000000001</v>
      </c>
      <c r="T12" s="143">
        <f>S12/$S$9</f>
        <v>0.0161350979087252</v>
      </c>
      <c r="U12" s="142">
        <v>1907.7129999999993</v>
      </c>
      <c r="V12" s="140">
        <v>5408.380000000001</v>
      </c>
      <c r="W12" s="141">
        <v>20.605</v>
      </c>
      <c r="X12" s="140">
        <v>59.081</v>
      </c>
      <c r="Y12" s="139">
        <f>SUM(U12:X12)</f>
        <v>7395.779</v>
      </c>
      <c r="Z12" s="138">
        <f>IF(ISERROR(S12/Y12-1),"         /0",IF(S12/Y12&gt;5,"  *  ",(S12/Y12-1)))</f>
        <v>-0.09580018548417957</v>
      </c>
    </row>
    <row r="13" spans="1:26" ht="21.75" customHeight="1">
      <c r="A13" s="155" t="s">
        <v>366</v>
      </c>
      <c r="B13" s="372" t="s">
        <v>367</v>
      </c>
      <c r="C13" s="153">
        <v>139.189</v>
      </c>
      <c r="D13" s="149">
        <v>510.27099999999996</v>
      </c>
      <c r="E13" s="150">
        <v>0</v>
      </c>
      <c r="F13" s="149">
        <v>0</v>
      </c>
      <c r="G13" s="148">
        <f>SUM(C13:F13)</f>
        <v>649.4599999999999</v>
      </c>
      <c r="H13" s="152">
        <f>G13/$G$9</f>
        <v>0.014256725549801294</v>
      </c>
      <c r="I13" s="151">
        <v>60.878</v>
      </c>
      <c r="J13" s="149">
        <v>490.71200000000005</v>
      </c>
      <c r="K13" s="150">
        <v>0</v>
      </c>
      <c r="L13" s="149">
        <v>0</v>
      </c>
      <c r="M13" s="148">
        <f>SUM(I13:L13)</f>
        <v>551.59</v>
      </c>
      <c r="N13" s="154">
        <f t="shared" si="3"/>
        <v>0.17743251327979093</v>
      </c>
      <c r="O13" s="153">
        <v>646.1070000000002</v>
      </c>
      <c r="P13" s="149">
        <v>4454.512999999999</v>
      </c>
      <c r="Q13" s="150">
        <v>0</v>
      </c>
      <c r="R13" s="149">
        <v>0</v>
      </c>
      <c r="S13" s="148">
        <f>SUM(O13:R13)</f>
        <v>5100.619999999999</v>
      </c>
      <c r="T13" s="152">
        <f>S13/$S$9</f>
        <v>0.012306830971360462</v>
      </c>
      <c r="U13" s="151">
        <v>717.899</v>
      </c>
      <c r="V13" s="149">
        <v>5479.769000000001</v>
      </c>
      <c r="W13" s="150">
        <v>0.1</v>
      </c>
      <c r="X13" s="149">
        <v>0</v>
      </c>
      <c r="Y13" s="148">
        <f>SUM(U13:X13)</f>
        <v>6197.768000000002</v>
      </c>
      <c r="Z13" s="147">
        <f>IF(ISERROR(S13/Y13-1),"         /0",IF(S13/Y13&gt;5,"  *  ",(S13/Y13-1)))</f>
        <v>-0.17702308314864357</v>
      </c>
    </row>
    <row r="14" spans="1:26" ht="21.75" customHeight="1" thickBot="1">
      <c r="A14" s="137" t="s">
        <v>55</v>
      </c>
      <c r="B14" s="374"/>
      <c r="C14" s="135">
        <v>39.216</v>
      </c>
      <c r="D14" s="131">
        <v>20.604</v>
      </c>
      <c r="E14" s="132">
        <v>43.948</v>
      </c>
      <c r="F14" s="131">
        <v>6.063</v>
      </c>
      <c r="G14" s="130">
        <f t="shared" si="0"/>
        <v>109.831</v>
      </c>
      <c r="H14" s="134">
        <f t="shared" si="1"/>
        <v>0.002410972844917664</v>
      </c>
      <c r="I14" s="133">
        <v>18.464</v>
      </c>
      <c r="J14" s="131">
        <v>13.937000000000001</v>
      </c>
      <c r="K14" s="132">
        <v>71.503</v>
      </c>
      <c r="L14" s="131">
        <v>27.597999999999995</v>
      </c>
      <c r="M14" s="130">
        <f t="shared" si="2"/>
        <v>131.50199999999998</v>
      </c>
      <c r="N14" s="136">
        <f t="shared" si="3"/>
        <v>-0.16479597268482593</v>
      </c>
      <c r="O14" s="135">
        <v>382.30899999999997</v>
      </c>
      <c r="P14" s="131">
        <v>245.268</v>
      </c>
      <c r="Q14" s="132">
        <v>357.891</v>
      </c>
      <c r="R14" s="131">
        <v>46.847999999999985</v>
      </c>
      <c r="S14" s="130">
        <f t="shared" si="4"/>
        <v>1032.316</v>
      </c>
      <c r="T14" s="134">
        <f t="shared" si="5"/>
        <v>0.002490783183422986</v>
      </c>
      <c r="U14" s="133">
        <v>245.219</v>
      </c>
      <c r="V14" s="131">
        <v>208.00199999999995</v>
      </c>
      <c r="W14" s="132">
        <v>308.623</v>
      </c>
      <c r="X14" s="131">
        <v>220.61000000000007</v>
      </c>
      <c r="Y14" s="130">
        <f t="shared" si="6"/>
        <v>982.454</v>
      </c>
      <c r="Z14" s="129">
        <f>IF(ISERROR(S14/Y14-1),"         /0",IF(S14/Y14&gt;5,"  *  ",(S14/Y14-1)))</f>
        <v>0.05075250342509685</v>
      </c>
    </row>
    <row r="15" spans="1:2" ht="15.75" thickTop="1">
      <c r="A15" s="128" t="s">
        <v>42</v>
      </c>
      <c r="B15" s="128"/>
    </row>
    <row r="16" spans="1:2" ht="15">
      <c r="A16" s="128" t="s">
        <v>41</v>
      </c>
      <c r="B16" s="128"/>
    </row>
    <row r="17" spans="1:3" ht="15">
      <c r="A17" s="375" t="s">
        <v>124</v>
      </c>
      <c r="B17" s="376"/>
      <c r="C17" s="376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T1:U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5" operator="lessThan" stopIfTrue="1">
      <formula>0</formula>
    </cfRule>
  </conditionalFormatting>
  <conditionalFormatting sqref="N9:N14 Z9:Z14">
    <cfRule type="cellIs" priority="13" dxfId="95" operator="lessThan" stopIfTrue="1">
      <formula>0</formula>
    </cfRule>
    <cfRule type="cellIs" priority="14" dxfId="97" operator="greaterThanOrEqual" stopIfTrue="1">
      <formula>0</formula>
    </cfRule>
  </conditionalFormatting>
  <conditionalFormatting sqref="N5:N8 Z5:Z8">
    <cfRule type="cellIs" priority="3" dxfId="95" operator="lessThan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T1:U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5" t="s">
        <v>28</v>
      </c>
      <c r="O1" s="505"/>
    </row>
    <row r="2" ht="5.25" customHeight="1"/>
    <row r="3" ht="4.5" customHeight="1" thickBot="1"/>
    <row r="4" spans="1:15" ht="13.5" customHeight="1" thickTop="1">
      <c r="A4" s="514" t="s">
        <v>27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6"/>
    </row>
    <row r="5" spans="1:15" ht="12.75" customHeight="1">
      <c r="A5" s="517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9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6" t="s">
        <v>26</v>
      </c>
      <c r="D7" s="507"/>
      <c r="E7" s="508"/>
      <c r="F7" s="530" t="s">
        <v>25</v>
      </c>
      <c r="G7" s="531"/>
      <c r="H7" s="531"/>
      <c r="I7" s="531"/>
      <c r="J7" s="531"/>
      <c r="K7" s="531"/>
      <c r="L7" s="531"/>
      <c r="M7" s="531"/>
      <c r="N7" s="531"/>
      <c r="O7" s="509" t="s">
        <v>24</v>
      </c>
    </row>
    <row r="8" spans="1:15" ht="3.75" customHeight="1" thickBot="1">
      <c r="A8" s="82"/>
      <c r="B8" s="81"/>
      <c r="C8" s="80"/>
      <c r="D8" s="79"/>
      <c r="E8" s="78"/>
      <c r="F8" s="532"/>
      <c r="G8" s="533"/>
      <c r="H8" s="533"/>
      <c r="I8" s="533"/>
      <c r="J8" s="533"/>
      <c r="K8" s="533"/>
      <c r="L8" s="533"/>
      <c r="M8" s="533"/>
      <c r="N8" s="533"/>
      <c r="O8" s="510"/>
    </row>
    <row r="9" spans="1:15" ht="21.75" customHeight="1" thickBot="1" thickTop="1">
      <c r="A9" s="524" t="s">
        <v>23</v>
      </c>
      <c r="B9" s="525"/>
      <c r="C9" s="526" t="s">
        <v>22</v>
      </c>
      <c r="D9" s="528" t="s">
        <v>21</v>
      </c>
      <c r="E9" s="512" t="s">
        <v>17</v>
      </c>
      <c r="F9" s="506" t="s">
        <v>22</v>
      </c>
      <c r="G9" s="507"/>
      <c r="H9" s="507"/>
      <c r="I9" s="506" t="s">
        <v>21</v>
      </c>
      <c r="J9" s="507"/>
      <c r="K9" s="508"/>
      <c r="L9" s="92" t="s">
        <v>20</v>
      </c>
      <c r="M9" s="91"/>
      <c r="N9" s="91"/>
      <c r="O9" s="510"/>
    </row>
    <row r="10" spans="1:15" s="71" customFormat="1" ht="18.75" customHeight="1" thickBot="1">
      <c r="A10" s="77"/>
      <c r="B10" s="76"/>
      <c r="C10" s="527"/>
      <c r="D10" s="529"/>
      <c r="E10" s="513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03" t="s">
        <v>18</v>
      </c>
      <c r="N10" s="75" t="s">
        <v>17</v>
      </c>
      <c r="O10" s="511"/>
    </row>
    <row r="11" spans="1:15" s="69" customFormat="1" ht="18.75" customHeight="1" thickTop="1">
      <c r="A11" s="520">
        <v>2012</v>
      </c>
      <c r="B11" s="62" t="s">
        <v>7</v>
      </c>
      <c r="C11" s="436">
        <v>1273710</v>
      </c>
      <c r="D11" s="437">
        <v>80856</v>
      </c>
      <c r="E11" s="485">
        <f aca="true" t="shared" si="0" ref="E11:E24">D11+C11</f>
        <v>1354566</v>
      </c>
      <c r="F11" s="436">
        <v>349961</v>
      </c>
      <c r="G11" s="438">
        <v>327280</v>
      </c>
      <c r="H11" s="439">
        <f aca="true" t="shared" si="1" ref="H11:H22">G11+F11</f>
        <v>677241</v>
      </c>
      <c r="I11" s="440">
        <v>2744</v>
      </c>
      <c r="J11" s="441">
        <v>2474</v>
      </c>
      <c r="K11" s="442">
        <f aca="true" t="shared" si="2" ref="K11:K22">J11+I11</f>
        <v>5218</v>
      </c>
      <c r="L11" s="443">
        <f aca="true" t="shared" si="3" ref="L11:L24">I11+F11</f>
        <v>352705</v>
      </c>
      <c r="M11" s="444">
        <f aca="true" t="shared" si="4" ref="M11:M24">J11+G11</f>
        <v>329754</v>
      </c>
      <c r="N11" s="417">
        <f aca="true" t="shared" si="5" ref="N11:N24">K11+H11</f>
        <v>682459</v>
      </c>
      <c r="O11" s="70">
        <f aca="true" t="shared" si="6" ref="O11:O24">N11+E11</f>
        <v>2037025</v>
      </c>
    </row>
    <row r="12" spans="1:15" ht="18.75" customHeight="1">
      <c r="A12" s="521"/>
      <c r="B12" s="62" t="s">
        <v>6</v>
      </c>
      <c r="C12" s="52">
        <v>1131090</v>
      </c>
      <c r="D12" s="61">
        <v>65966</v>
      </c>
      <c r="E12" s="486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8">
        <f t="shared" si="3"/>
        <v>273269</v>
      </c>
      <c r="M12" s="404">
        <f t="shared" si="4"/>
        <v>253599</v>
      </c>
      <c r="N12" s="418">
        <f t="shared" si="5"/>
        <v>526868</v>
      </c>
      <c r="O12" s="55">
        <f t="shared" si="6"/>
        <v>1723924</v>
      </c>
    </row>
    <row r="13" spans="1:15" ht="18.75" customHeight="1">
      <c r="A13" s="521"/>
      <c r="B13" s="62" t="s">
        <v>5</v>
      </c>
      <c r="C13" s="52">
        <v>1204467</v>
      </c>
      <c r="D13" s="61">
        <v>63283</v>
      </c>
      <c r="E13" s="486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8">
        <v>4317</v>
      </c>
      <c r="J13" s="58">
        <v>3049</v>
      </c>
      <c r="K13" s="57">
        <f t="shared" si="2"/>
        <v>7366</v>
      </c>
      <c r="L13" s="368">
        <f t="shared" si="3"/>
        <v>319133</v>
      </c>
      <c r="M13" s="404">
        <f t="shared" si="4"/>
        <v>277904</v>
      </c>
      <c r="N13" s="418">
        <f t="shared" si="5"/>
        <v>597037</v>
      </c>
      <c r="O13" s="55">
        <f t="shared" si="6"/>
        <v>1864787</v>
      </c>
    </row>
    <row r="14" spans="1:15" ht="18.75" customHeight="1">
      <c r="A14" s="521"/>
      <c r="B14" s="62" t="s">
        <v>16</v>
      </c>
      <c r="C14" s="52">
        <v>1105993</v>
      </c>
      <c r="D14" s="61">
        <v>62543</v>
      </c>
      <c r="E14" s="486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8">
        <f t="shared" si="3"/>
        <v>291575</v>
      </c>
      <c r="M14" s="404">
        <f t="shared" si="4"/>
        <v>284726</v>
      </c>
      <c r="N14" s="418">
        <f t="shared" si="5"/>
        <v>576301</v>
      </c>
      <c r="O14" s="55">
        <f t="shared" si="6"/>
        <v>1744837</v>
      </c>
    </row>
    <row r="15" spans="1:15" s="69" customFormat="1" ht="18.75" customHeight="1">
      <c r="A15" s="521"/>
      <c r="B15" s="62" t="s">
        <v>15</v>
      </c>
      <c r="C15" s="52">
        <v>1190981</v>
      </c>
      <c r="D15" s="61">
        <v>59833</v>
      </c>
      <c r="E15" s="486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8">
        <f t="shared" si="3"/>
        <v>290798</v>
      </c>
      <c r="M15" s="404">
        <f t="shared" si="4"/>
        <v>288669</v>
      </c>
      <c r="N15" s="418">
        <f t="shared" si="5"/>
        <v>579467</v>
      </c>
      <c r="O15" s="55">
        <f t="shared" si="6"/>
        <v>1830281</v>
      </c>
    </row>
    <row r="16" spans="1:15" s="388" customFormat="1" ht="18.75" customHeight="1">
      <c r="A16" s="521"/>
      <c r="B16" s="68" t="s">
        <v>14</v>
      </c>
      <c r="C16" s="52">
        <v>1332428</v>
      </c>
      <c r="D16" s="61">
        <v>77252</v>
      </c>
      <c r="E16" s="486">
        <f t="shared" si="0"/>
        <v>1409680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8">
        <f t="shared" si="3"/>
        <v>353441</v>
      </c>
      <c r="M16" s="404">
        <f t="shared" si="4"/>
        <v>326007</v>
      </c>
      <c r="N16" s="418">
        <f t="shared" si="5"/>
        <v>679448</v>
      </c>
      <c r="O16" s="55">
        <f t="shared" si="6"/>
        <v>2089128</v>
      </c>
    </row>
    <row r="17" spans="1:15" s="391" customFormat="1" ht="18.75" customHeight="1">
      <c r="A17" s="521"/>
      <c r="B17" s="62" t="s">
        <v>13</v>
      </c>
      <c r="C17" s="52">
        <v>1460796</v>
      </c>
      <c r="D17" s="61">
        <v>70856</v>
      </c>
      <c r="E17" s="486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8">
        <f t="shared" si="3"/>
        <v>344816</v>
      </c>
      <c r="M17" s="404">
        <f t="shared" si="4"/>
        <v>393909</v>
      </c>
      <c r="N17" s="418">
        <f t="shared" si="5"/>
        <v>738725</v>
      </c>
      <c r="O17" s="55">
        <f t="shared" si="6"/>
        <v>2270377</v>
      </c>
    </row>
    <row r="18" spans="1:15" s="402" customFormat="1" ht="18.75" customHeight="1">
      <c r="A18" s="521"/>
      <c r="B18" s="62" t="s">
        <v>12</v>
      </c>
      <c r="C18" s="52">
        <v>1482508</v>
      </c>
      <c r="D18" s="61">
        <v>72721</v>
      </c>
      <c r="E18" s="486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8">
        <f t="shared" si="3"/>
        <v>364326</v>
      </c>
      <c r="M18" s="404">
        <f t="shared" si="4"/>
        <v>346277</v>
      </c>
      <c r="N18" s="418">
        <f t="shared" si="5"/>
        <v>710603</v>
      </c>
      <c r="O18" s="55">
        <f t="shared" si="6"/>
        <v>2265832</v>
      </c>
    </row>
    <row r="19" spans="1:15" ht="18.75" customHeight="1">
      <c r="A19" s="521"/>
      <c r="B19" s="62" t="s">
        <v>11</v>
      </c>
      <c r="C19" s="52">
        <v>1389091</v>
      </c>
      <c r="D19" s="61">
        <v>66605</v>
      </c>
      <c r="E19" s="486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8">
        <f t="shared" si="3"/>
        <v>327288</v>
      </c>
      <c r="M19" s="404">
        <f t="shared" si="4"/>
        <v>301011</v>
      </c>
      <c r="N19" s="418">
        <f t="shared" si="5"/>
        <v>628299</v>
      </c>
      <c r="O19" s="55">
        <f t="shared" si="6"/>
        <v>2083995</v>
      </c>
    </row>
    <row r="20" spans="1:15" s="411" customFormat="1" ht="18.75" customHeight="1">
      <c r="A20" s="522"/>
      <c r="B20" s="62" t="s">
        <v>10</v>
      </c>
      <c r="C20" s="52">
        <v>1482429</v>
      </c>
      <c r="D20" s="61">
        <v>70718</v>
      </c>
      <c r="E20" s="486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8">
        <f t="shared" si="3"/>
        <v>320982</v>
      </c>
      <c r="M20" s="404">
        <f t="shared" si="4"/>
        <v>333687</v>
      </c>
      <c r="N20" s="418">
        <f t="shared" si="5"/>
        <v>654669</v>
      </c>
      <c r="O20" s="55">
        <f t="shared" si="6"/>
        <v>2207816</v>
      </c>
    </row>
    <row r="21" spans="1:15" s="54" customFormat="1" ht="18.75" customHeight="1">
      <c r="A21" s="521"/>
      <c r="B21" s="62" t="s">
        <v>9</v>
      </c>
      <c r="C21" s="52">
        <v>1495855</v>
      </c>
      <c r="D21" s="61">
        <v>69880</v>
      </c>
      <c r="E21" s="486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8">
        <f t="shared" si="3"/>
        <v>320722</v>
      </c>
      <c r="M21" s="404">
        <f t="shared" si="4"/>
        <v>330549</v>
      </c>
      <c r="N21" s="418">
        <f t="shared" si="5"/>
        <v>651271</v>
      </c>
      <c r="O21" s="55">
        <f t="shared" si="6"/>
        <v>2217006</v>
      </c>
    </row>
    <row r="22" spans="1:15" ht="18.75" customHeight="1" thickBot="1">
      <c r="A22" s="523"/>
      <c r="B22" s="62" t="s">
        <v>8</v>
      </c>
      <c r="C22" s="52">
        <v>1554769</v>
      </c>
      <c r="D22" s="61">
        <v>78912</v>
      </c>
      <c r="E22" s="486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8">
        <f t="shared" si="3"/>
        <v>355175</v>
      </c>
      <c r="M22" s="404">
        <f t="shared" si="4"/>
        <v>399651</v>
      </c>
      <c r="N22" s="418">
        <f t="shared" si="5"/>
        <v>754826</v>
      </c>
      <c r="O22" s="55">
        <f t="shared" si="6"/>
        <v>2388507</v>
      </c>
    </row>
    <row r="23" spans="1:15" ht="3.75" customHeight="1">
      <c r="A23" s="67"/>
      <c r="B23" s="66"/>
      <c r="C23" s="65"/>
      <c r="D23" s="64"/>
      <c r="E23" s="487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5">
        <f t="shared" si="4"/>
        <v>0</v>
      </c>
      <c r="N23" s="419">
        <f t="shared" si="5"/>
        <v>0</v>
      </c>
      <c r="O23" s="36">
        <f t="shared" si="6"/>
        <v>0</v>
      </c>
    </row>
    <row r="24" spans="1:15" ht="19.5" customHeight="1">
      <c r="A24" s="63">
        <v>2013</v>
      </c>
      <c r="B24" s="90" t="s">
        <v>7</v>
      </c>
      <c r="C24" s="52">
        <v>1541080</v>
      </c>
      <c r="D24" s="61">
        <v>74497</v>
      </c>
      <c r="E24" s="486">
        <f t="shared" si="0"/>
        <v>1615577</v>
      </c>
      <c r="F24" s="60">
        <v>385032</v>
      </c>
      <c r="G24" s="50">
        <v>376028</v>
      </c>
      <c r="H24" s="56">
        <f aca="true" t="shared" si="7" ref="H24:H29">G24+F24</f>
        <v>761060</v>
      </c>
      <c r="I24" s="59">
        <v>6241</v>
      </c>
      <c r="J24" s="58">
        <v>6760</v>
      </c>
      <c r="K24" s="57">
        <f aca="true" t="shared" si="8" ref="K24:K29">J24+I24</f>
        <v>13001</v>
      </c>
      <c r="L24" s="368">
        <f t="shared" si="3"/>
        <v>391273</v>
      </c>
      <c r="M24" s="404">
        <f t="shared" si="4"/>
        <v>382788</v>
      </c>
      <c r="N24" s="418">
        <f t="shared" si="5"/>
        <v>774061</v>
      </c>
      <c r="O24" s="55">
        <f t="shared" si="6"/>
        <v>2389638</v>
      </c>
    </row>
    <row r="25" spans="1:15" ht="19.5" customHeight="1">
      <c r="A25" s="63"/>
      <c r="B25" s="90" t="s">
        <v>6</v>
      </c>
      <c r="C25" s="52">
        <v>1332586</v>
      </c>
      <c r="D25" s="61">
        <v>64053</v>
      </c>
      <c r="E25" s="486">
        <f aca="true" t="shared" si="9" ref="E25:E32">D25+C25</f>
        <v>1396639</v>
      </c>
      <c r="F25" s="60">
        <v>305853</v>
      </c>
      <c r="G25" s="50">
        <v>289598</v>
      </c>
      <c r="H25" s="56">
        <f t="shared" si="7"/>
        <v>595451</v>
      </c>
      <c r="I25" s="59">
        <v>3120</v>
      </c>
      <c r="J25" s="58">
        <v>3392</v>
      </c>
      <c r="K25" s="57">
        <f t="shared" si="8"/>
        <v>6512</v>
      </c>
      <c r="L25" s="368">
        <f aca="true" t="shared" si="10" ref="L25:N28">I25+F25</f>
        <v>308973</v>
      </c>
      <c r="M25" s="404">
        <f t="shared" si="10"/>
        <v>292990</v>
      </c>
      <c r="N25" s="418">
        <f t="shared" si="10"/>
        <v>601963</v>
      </c>
      <c r="O25" s="55">
        <f aca="true" t="shared" si="11" ref="O25:O32">N25+E25</f>
        <v>1998602</v>
      </c>
    </row>
    <row r="26" spans="1:15" ht="19.5" customHeight="1">
      <c r="A26" s="63"/>
      <c r="B26" s="90" t="s">
        <v>5</v>
      </c>
      <c r="C26" s="52">
        <v>1478654</v>
      </c>
      <c r="D26" s="61">
        <v>77348</v>
      </c>
      <c r="E26" s="486">
        <f t="shared" si="9"/>
        <v>1556002</v>
      </c>
      <c r="F26" s="60">
        <v>354569</v>
      </c>
      <c r="G26" s="50">
        <v>311654</v>
      </c>
      <c r="H26" s="56">
        <f t="shared" si="7"/>
        <v>666223</v>
      </c>
      <c r="I26" s="59">
        <v>4832</v>
      </c>
      <c r="J26" s="58">
        <v>4593</v>
      </c>
      <c r="K26" s="57">
        <f t="shared" si="8"/>
        <v>9425</v>
      </c>
      <c r="L26" s="368">
        <f t="shared" si="10"/>
        <v>359401</v>
      </c>
      <c r="M26" s="404">
        <f t="shared" si="10"/>
        <v>316247</v>
      </c>
      <c r="N26" s="418">
        <f t="shared" si="10"/>
        <v>675648</v>
      </c>
      <c r="O26" s="55">
        <f t="shared" si="11"/>
        <v>2231650</v>
      </c>
    </row>
    <row r="27" spans="1:15" ht="19.5" customHeight="1">
      <c r="A27" s="63"/>
      <c r="B27" s="90" t="s">
        <v>16</v>
      </c>
      <c r="C27" s="52">
        <v>1466349</v>
      </c>
      <c r="D27" s="61">
        <v>57423</v>
      </c>
      <c r="E27" s="486">
        <f t="shared" si="9"/>
        <v>1523772</v>
      </c>
      <c r="F27" s="60">
        <v>309791</v>
      </c>
      <c r="G27" s="50">
        <v>306682</v>
      </c>
      <c r="H27" s="56">
        <f t="shared" si="7"/>
        <v>616473</v>
      </c>
      <c r="I27" s="59">
        <v>2443</v>
      </c>
      <c r="J27" s="58">
        <v>2361</v>
      </c>
      <c r="K27" s="57">
        <f t="shared" si="8"/>
        <v>4804</v>
      </c>
      <c r="L27" s="368">
        <f t="shared" si="10"/>
        <v>312234</v>
      </c>
      <c r="M27" s="404">
        <f t="shared" si="10"/>
        <v>309043</v>
      </c>
      <c r="N27" s="418">
        <f t="shared" si="10"/>
        <v>621277</v>
      </c>
      <c r="O27" s="55">
        <f t="shared" si="11"/>
        <v>2145049</v>
      </c>
    </row>
    <row r="28" spans="1:15" ht="19.5" customHeight="1">
      <c r="A28" s="63"/>
      <c r="B28" s="90" t="s">
        <v>15</v>
      </c>
      <c r="C28" s="52">
        <v>1576038</v>
      </c>
      <c r="D28" s="61">
        <v>66434</v>
      </c>
      <c r="E28" s="486">
        <f t="shared" si="9"/>
        <v>1642472</v>
      </c>
      <c r="F28" s="60">
        <v>335245</v>
      </c>
      <c r="G28" s="50">
        <v>322191</v>
      </c>
      <c r="H28" s="56">
        <f t="shared" si="7"/>
        <v>657436</v>
      </c>
      <c r="I28" s="59">
        <v>3857</v>
      </c>
      <c r="J28" s="58">
        <v>3939</v>
      </c>
      <c r="K28" s="57">
        <f t="shared" si="8"/>
        <v>7796</v>
      </c>
      <c r="L28" s="368">
        <f t="shared" si="10"/>
        <v>339102</v>
      </c>
      <c r="M28" s="404">
        <f t="shared" si="10"/>
        <v>326130</v>
      </c>
      <c r="N28" s="418">
        <f t="shared" si="10"/>
        <v>665232</v>
      </c>
      <c r="O28" s="55">
        <f t="shared" si="11"/>
        <v>2307704</v>
      </c>
    </row>
    <row r="29" spans="1:15" ht="19.5" customHeight="1">
      <c r="A29" s="63"/>
      <c r="B29" s="90" t="s">
        <v>14</v>
      </c>
      <c r="C29" s="52">
        <v>1630018</v>
      </c>
      <c r="D29" s="61">
        <v>62931</v>
      </c>
      <c r="E29" s="486">
        <f t="shared" si="9"/>
        <v>1692949</v>
      </c>
      <c r="F29" s="60">
        <v>402021</v>
      </c>
      <c r="G29" s="50">
        <v>372544</v>
      </c>
      <c r="H29" s="56">
        <f t="shared" si="7"/>
        <v>774565</v>
      </c>
      <c r="I29" s="59">
        <v>4787</v>
      </c>
      <c r="J29" s="58">
        <v>4438</v>
      </c>
      <c r="K29" s="57">
        <f t="shared" si="8"/>
        <v>9225</v>
      </c>
      <c r="L29" s="368">
        <f aca="true" t="shared" si="12" ref="L29:N32">I29+F29</f>
        <v>406808</v>
      </c>
      <c r="M29" s="404">
        <f t="shared" si="12"/>
        <v>376982</v>
      </c>
      <c r="N29" s="418">
        <f t="shared" si="12"/>
        <v>783790</v>
      </c>
      <c r="O29" s="55">
        <f t="shared" si="11"/>
        <v>2476739</v>
      </c>
    </row>
    <row r="30" spans="1:15" ht="19.5" customHeight="1">
      <c r="A30" s="63"/>
      <c r="B30" s="90" t="s">
        <v>13</v>
      </c>
      <c r="C30" s="52">
        <v>1728515</v>
      </c>
      <c r="D30" s="61">
        <v>64313</v>
      </c>
      <c r="E30" s="486">
        <f t="shared" si="9"/>
        <v>1792828</v>
      </c>
      <c r="F30" s="60">
        <v>393101</v>
      </c>
      <c r="G30" s="50">
        <v>448524</v>
      </c>
      <c r="H30" s="56">
        <f>G30+F30</f>
        <v>841625</v>
      </c>
      <c r="I30" s="59">
        <v>3825</v>
      </c>
      <c r="J30" s="58">
        <v>4432</v>
      </c>
      <c r="K30" s="57">
        <f>J30+I30</f>
        <v>8257</v>
      </c>
      <c r="L30" s="368">
        <f t="shared" si="12"/>
        <v>396926</v>
      </c>
      <c r="M30" s="404">
        <f t="shared" si="12"/>
        <v>452956</v>
      </c>
      <c r="N30" s="418">
        <f t="shared" si="12"/>
        <v>849882</v>
      </c>
      <c r="O30" s="55">
        <f t="shared" si="11"/>
        <v>2642710</v>
      </c>
    </row>
    <row r="31" spans="1:15" ht="19.5" customHeight="1">
      <c r="A31" s="63"/>
      <c r="B31" s="90" t="s">
        <v>12</v>
      </c>
      <c r="C31" s="52">
        <v>1675921</v>
      </c>
      <c r="D31" s="61">
        <v>65231</v>
      </c>
      <c r="E31" s="486">
        <f t="shared" si="9"/>
        <v>1741152</v>
      </c>
      <c r="F31" s="60">
        <v>417282</v>
      </c>
      <c r="G31" s="50">
        <v>404639</v>
      </c>
      <c r="H31" s="56">
        <f>G31+F31</f>
        <v>821921</v>
      </c>
      <c r="I31" s="59">
        <v>3326</v>
      </c>
      <c r="J31" s="58">
        <v>3573</v>
      </c>
      <c r="K31" s="57">
        <f>J31+I31</f>
        <v>6899</v>
      </c>
      <c r="L31" s="368">
        <f t="shared" si="12"/>
        <v>420608</v>
      </c>
      <c r="M31" s="404">
        <f t="shared" si="12"/>
        <v>408212</v>
      </c>
      <c r="N31" s="418">
        <f t="shared" si="12"/>
        <v>828820</v>
      </c>
      <c r="O31" s="55">
        <f t="shared" si="11"/>
        <v>2569972</v>
      </c>
    </row>
    <row r="32" spans="1:15" ht="19.5" customHeight="1" thickBot="1">
      <c r="A32" s="63"/>
      <c r="B32" s="90" t="s">
        <v>11</v>
      </c>
      <c r="C32" s="52">
        <v>1549788</v>
      </c>
      <c r="D32" s="61">
        <v>65811</v>
      </c>
      <c r="E32" s="486">
        <f t="shared" si="9"/>
        <v>1615599</v>
      </c>
      <c r="F32" s="60">
        <v>370676</v>
      </c>
      <c r="G32" s="50">
        <v>341824</v>
      </c>
      <c r="H32" s="56">
        <f>G32+F32</f>
        <v>712500</v>
      </c>
      <c r="I32" s="59">
        <v>3643</v>
      </c>
      <c r="J32" s="58">
        <v>3215</v>
      </c>
      <c r="K32" s="57">
        <f>J32+I32</f>
        <v>6858</v>
      </c>
      <c r="L32" s="368">
        <f t="shared" si="12"/>
        <v>374319</v>
      </c>
      <c r="M32" s="404">
        <f t="shared" si="12"/>
        <v>345039</v>
      </c>
      <c r="N32" s="418">
        <f t="shared" si="12"/>
        <v>719358</v>
      </c>
      <c r="O32" s="55">
        <f t="shared" si="11"/>
        <v>2334957</v>
      </c>
    </row>
    <row r="33" spans="1:15" ht="18" customHeight="1">
      <c r="A33" s="53" t="s">
        <v>4</v>
      </c>
      <c r="B33" s="41"/>
      <c r="C33" s="40"/>
      <c r="D33" s="39"/>
      <c r="E33" s="488"/>
      <c r="F33" s="40"/>
      <c r="G33" s="39"/>
      <c r="H33" s="38"/>
      <c r="I33" s="40"/>
      <c r="J33" s="39"/>
      <c r="K33" s="38"/>
      <c r="L33" s="89"/>
      <c r="M33" s="405"/>
      <c r="N33" s="419"/>
      <c r="O33" s="36"/>
    </row>
    <row r="34" spans="1:15" ht="18" customHeight="1">
      <c r="A34" s="35" t="s">
        <v>148</v>
      </c>
      <c r="B34" s="48"/>
      <c r="C34" s="52">
        <f>SUM(C11:C19)</f>
        <v>11571064</v>
      </c>
      <c r="D34" s="50">
        <f aca="true" t="shared" si="13" ref="D34:O34">SUM(D11:D19)</f>
        <v>619915</v>
      </c>
      <c r="E34" s="489">
        <f t="shared" si="13"/>
        <v>12190979</v>
      </c>
      <c r="F34" s="52">
        <f t="shared" si="13"/>
        <v>2895866</v>
      </c>
      <c r="G34" s="50">
        <f t="shared" si="13"/>
        <v>2782440</v>
      </c>
      <c r="H34" s="51">
        <f t="shared" si="13"/>
        <v>5678306</v>
      </c>
      <c r="I34" s="52">
        <f t="shared" si="13"/>
        <v>21485</v>
      </c>
      <c r="J34" s="50">
        <f t="shared" si="13"/>
        <v>19416</v>
      </c>
      <c r="K34" s="51">
        <f t="shared" si="13"/>
        <v>40901</v>
      </c>
      <c r="L34" s="52">
        <f t="shared" si="13"/>
        <v>2917351</v>
      </c>
      <c r="M34" s="406">
        <f t="shared" si="13"/>
        <v>2801856</v>
      </c>
      <c r="N34" s="420">
        <f t="shared" si="13"/>
        <v>5719207</v>
      </c>
      <c r="O34" s="49">
        <f t="shared" si="13"/>
        <v>17910186</v>
      </c>
    </row>
    <row r="35" spans="1:15" ht="18" customHeight="1" thickBot="1">
      <c r="A35" s="35" t="s">
        <v>149</v>
      </c>
      <c r="B35" s="48"/>
      <c r="C35" s="47">
        <f>SUM(C24:C32)</f>
        <v>13978949</v>
      </c>
      <c r="D35" s="44">
        <f aca="true" t="shared" si="14" ref="D35:O35">SUM(D24:D32)</f>
        <v>598041</v>
      </c>
      <c r="E35" s="490">
        <f t="shared" si="14"/>
        <v>14576990</v>
      </c>
      <c r="F35" s="46">
        <f t="shared" si="14"/>
        <v>3273570</v>
      </c>
      <c r="G35" s="44">
        <f t="shared" si="14"/>
        <v>3173684</v>
      </c>
      <c r="H35" s="45">
        <f t="shared" si="14"/>
        <v>6447254</v>
      </c>
      <c r="I35" s="46">
        <f t="shared" si="14"/>
        <v>36074</v>
      </c>
      <c r="J35" s="44">
        <f t="shared" si="14"/>
        <v>36703</v>
      </c>
      <c r="K35" s="45">
        <f t="shared" si="14"/>
        <v>72777</v>
      </c>
      <c r="L35" s="46">
        <f t="shared" si="14"/>
        <v>3309644</v>
      </c>
      <c r="M35" s="407">
        <f t="shared" si="14"/>
        <v>3210387</v>
      </c>
      <c r="N35" s="421">
        <f t="shared" si="14"/>
        <v>6520031</v>
      </c>
      <c r="O35" s="43">
        <f t="shared" si="14"/>
        <v>21097021</v>
      </c>
    </row>
    <row r="36" spans="1:15" ht="16.5" customHeight="1">
      <c r="A36" s="42" t="s">
        <v>3</v>
      </c>
      <c r="B36" s="41"/>
      <c r="C36" s="40"/>
      <c r="D36" s="39"/>
      <c r="E36" s="491"/>
      <c r="F36" s="40"/>
      <c r="G36" s="39"/>
      <c r="H36" s="37"/>
      <c r="I36" s="40"/>
      <c r="J36" s="39"/>
      <c r="K36" s="38"/>
      <c r="L36" s="89"/>
      <c r="M36" s="405"/>
      <c r="N36" s="422"/>
      <c r="O36" s="36"/>
    </row>
    <row r="37" spans="1:15" ht="16.5" customHeight="1">
      <c r="A37" s="35" t="s">
        <v>150</v>
      </c>
      <c r="B37" s="34"/>
      <c r="C37" s="445">
        <f>(C32/C19-1)*100</f>
        <v>11.568500551799698</v>
      </c>
      <c r="D37" s="446">
        <f aca="true" t="shared" si="15" ref="D37:O37">(D32/D19-1)*100</f>
        <v>-1.1921026949928692</v>
      </c>
      <c r="E37" s="492">
        <f t="shared" si="15"/>
        <v>10.984642397863297</v>
      </c>
      <c r="F37" s="445">
        <f t="shared" si="15"/>
        <v>13.763269915999388</v>
      </c>
      <c r="G37" s="447">
        <f t="shared" si="15"/>
        <v>14.031037749696429</v>
      </c>
      <c r="H37" s="448">
        <f t="shared" si="15"/>
        <v>13.891575220390195</v>
      </c>
      <c r="I37" s="449">
        <f t="shared" si="15"/>
        <v>150.0343170899108</v>
      </c>
      <c r="J37" s="446">
        <f t="shared" si="15"/>
        <v>157.81876503608663</v>
      </c>
      <c r="K37" s="450">
        <f t="shared" si="15"/>
        <v>153.6242603550296</v>
      </c>
      <c r="L37" s="449">
        <f t="shared" si="15"/>
        <v>14.369912737405578</v>
      </c>
      <c r="M37" s="451">
        <f t="shared" si="15"/>
        <v>14.626707994060029</v>
      </c>
      <c r="N37" s="452">
        <f t="shared" si="15"/>
        <v>14.492940463059778</v>
      </c>
      <c r="O37" s="453">
        <f t="shared" si="15"/>
        <v>12.0423513492115</v>
      </c>
    </row>
    <row r="38" spans="1:15" ht="7.5" customHeight="1" thickBot="1">
      <c r="A38" s="33"/>
      <c r="B38" s="32"/>
      <c r="C38" s="31"/>
      <c r="D38" s="30"/>
      <c r="E38" s="493"/>
      <c r="F38" s="29"/>
      <c r="G38" s="27"/>
      <c r="H38" s="26"/>
      <c r="I38" s="29"/>
      <c r="J38" s="27"/>
      <c r="K38" s="28"/>
      <c r="L38" s="29"/>
      <c r="M38" s="408"/>
      <c r="N38" s="423"/>
      <c r="O38" s="25"/>
    </row>
    <row r="39" spans="1:15" ht="16.5" customHeight="1">
      <c r="A39" s="24" t="s">
        <v>2</v>
      </c>
      <c r="B39" s="23"/>
      <c r="C39" s="22"/>
      <c r="D39" s="21"/>
      <c r="E39" s="494"/>
      <c r="F39" s="20"/>
      <c r="G39" s="18"/>
      <c r="H39" s="17"/>
      <c r="I39" s="20"/>
      <c r="J39" s="18"/>
      <c r="K39" s="19"/>
      <c r="L39" s="20"/>
      <c r="M39" s="409"/>
      <c r="N39" s="424"/>
      <c r="O39" s="16"/>
    </row>
    <row r="40" spans="1:15" ht="16.5" customHeight="1" thickBot="1">
      <c r="A40" s="433" t="s">
        <v>151</v>
      </c>
      <c r="B40" s="15"/>
      <c r="C40" s="14">
        <f aca="true" t="shared" si="16" ref="C40:O40">(C35/C34-1)*100</f>
        <v>20.809538344961197</v>
      </c>
      <c r="D40" s="10">
        <f t="shared" si="16"/>
        <v>-3.52854826871426</v>
      </c>
      <c r="E40" s="495">
        <f t="shared" si="16"/>
        <v>19.57193921833513</v>
      </c>
      <c r="F40" s="14">
        <f t="shared" si="16"/>
        <v>13.042868696272558</v>
      </c>
      <c r="G40" s="13">
        <f t="shared" si="16"/>
        <v>14.06118370926237</v>
      </c>
      <c r="H40" s="9">
        <f t="shared" si="16"/>
        <v>13.541855616798394</v>
      </c>
      <c r="I40" s="12">
        <f t="shared" si="16"/>
        <v>67.90318827088666</v>
      </c>
      <c r="J40" s="10">
        <f t="shared" si="16"/>
        <v>89.0348166460651</v>
      </c>
      <c r="K40" s="11">
        <f t="shared" si="16"/>
        <v>77.93452482824381</v>
      </c>
      <c r="L40" s="12">
        <f t="shared" si="16"/>
        <v>13.446890689533063</v>
      </c>
      <c r="M40" s="410">
        <f t="shared" si="16"/>
        <v>14.580727917494695</v>
      </c>
      <c r="N40" s="425">
        <f t="shared" si="16"/>
        <v>14.002360816805549</v>
      </c>
      <c r="O40" s="8">
        <f t="shared" si="16"/>
        <v>17.793422134197833</v>
      </c>
    </row>
    <row r="41" spans="1:14" s="5" customFormat="1" ht="17.25" customHeight="1" thickTop="1">
      <c r="A41" s="88" t="s">
        <v>1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8" t="s">
        <v>0</v>
      </c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5">
      <c r="C65523" s="2" t="e">
        <f>((C65519/C65506)-1)*100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A37:B37 P37:IV37 A40:B40 P40:IV40">
    <cfRule type="cellIs" priority="1" dxfId="95" operator="lessThan" stopIfTrue="1">
      <formula>0</formula>
    </cfRule>
  </conditionalFormatting>
  <conditionalFormatting sqref="C36:O40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6">
      <selection activeCell="I25" sqref="I2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5" t="s">
        <v>28</v>
      </c>
      <c r="O1" s="505"/>
    </row>
    <row r="2" ht="5.25" customHeight="1"/>
    <row r="3" ht="4.5" customHeight="1" thickBot="1"/>
    <row r="4" spans="1:15" ht="13.5" customHeight="1" thickTop="1">
      <c r="A4" s="514" t="s">
        <v>32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6"/>
    </row>
    <row r="5" spans="1:15" ht="12.75" customHeight="1">
      <c r="A5" s="517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9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6" t="s">
        <v>26</v>
      </c>
      <c r="D7" s="507"/>
      <c r="E7" s="508"/>
      <c r="F7" s="530" t="s">
        <v>25</v>
      </c>
      <c r="G7" s="531"/>
      <c r="H7" s="531"/>
      <c r="I7" s="531"/>
      <c r="J7" s="531"/>
      <c r="K7" s="531"/>
      <c r="L7" s="531"/>
      <c r="M7" s="531"/>
      <c r="N7" s="531"/>
      <c r="O7" s="509" t="s">
        <v>24</v>
      </c>
    </row>
    <row r="8" spans="1:15" ht="3.75" customHeight="1" thickBot="1">
      <c r="A8" s="82"/>
      <c r="B8" s="81"/>
      <c r="C8" s="80"/>
      <c r="D8" s="79"/>
      <c r="E8" s="78"/>
      <c r="F8" s="532"/>
      <c r="G8" s="533"/>
      <c r="H8" s="533"/>
      <c r="I8" s="533"/>
      <c r="J8" s="533"/>
      <c r="K8" s="533"/>
      <c r="L8" s="533"/>
      <c r="M8" s="533"/>
      <c r="N8" s="533"/>
      <c r="O8" s="510"/>
    </row>
    <row r="9" spans="1:15" ht="21.75" customHeight="1" thickBot="1" thickTop="1">
      <c r="A9" s="524" t="s">
        <v>23</v>
      </c>
      <c r="B9" s="525"/>
      <c r="C9" s="526" t="s">
        <v>22</v>
      </c>
      <c r="D9" s="528" t="s">
        <v>21</v>
      </c>
      <c r="E9" s="512" t="s">
        <v>17</v>
      </c>
      <c r="F9" s="506" t="s">
        <v>22</v>
      </c>
      <c r="G9" s="507"/>
      <c r="H9" s="507"/>
      <c r="I9" s="506" t="s">
        <v>21</v>
      </c>
      <c r="J9" s="507"/>
      <c r="K9" s="508"/>
      <c r="L9" s="92" t="s">
        <v>20</v>
      </c>
      <c r="M9" s="91"/>
      <c r="N9" s="91"/>
      <c r="O9" s="510"/>
    </row>
    <row r="10" spans="1:15" s="71" customFormat="1" ht="18.75" customHeight="1" thickBot="1">
      <c r="A10" s="77"/>
      <c r="B10" s="76"/>
      <c r="C10" s="527"/>
      <c r="D10" s="529"/>
      <c r="E10" s="513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73" t="s">
        <v>30</v>
      </c>
      <c r="N10" s="75" t="s">
        <v>17</v>
      </c>
      <c r="O10" s="511"/>
    </row>
    <row r="11" spans="1:15" s="69" customFormat="1" ht="18.75" customHeight="1" thickTop="1">
      <c r="A11" s="520">
        <v>2012</v>
      </c>
      <c r="B11" s="62" t="s">
        <v>7</v>
      </c>
      <c r="C11" s="436">
        <v>9210.109999999999</v>
      </c>
      <c r="D11" s="437">
        <v>1039.0659999999993</v>
      </c>
      <c r="E11" s="485">
        <f aca="true" t="shared" si="0" ref="E11:E24">D11+C11</f>
        <v>10249.175999999998</v>
      </c>
      <c r="F11" s="436">
        <v>25396.219</v>
      </c>
      <c r="G11" s="438">
        <v>14189.631999999996</v>
      </c>
      <c r="H11" s="439">
        <f aca="true" t="shared" si="1" ref="H11:H22">G11+F11</f>
        <v>39585.850999999995</v>
      </c>
      <c r="I11" s="440">
        <v>2258.958</v>
      </c>
      <c r="J11" s="441">
        <v>545.3380000000001</v>
      </c>
      <c r="K11" s="442">
        <f aca="true" t="shared" si="2" ref="K11:K22">J11+I11</f>
        <v>2804.2960000000003</v>
      </c>
      <c r="L11" s="443">
        <f aca="true" t="shared" si="3" ref="L11:N26">I11+F11</f>
        <v>27655.177</v>
      </c>
      <c r="M11" s="444">
        <f t="shared" si="3"/>
        <v>14734.969999999996</v>
      </c>
      <c r="N11" s="417">
        <f t="shared" si="3"/>
        <v>42390.147</v>
      </c>
      <c r="O11" s="70">
        <f aca="true" t="shared" si="4" ref="O11:O24">N11+E11</f>
        <v>52639.323</v>
      </c>
    </row>
    <row r="12" spans="1:15" ht="18.75" customHeight="1">
      <c r="A12" s="521"/>
      <c r="B12" s="62" t="s">
        <v>6</v>
      </c>
      <c r="C12" s="52">
        <v>9720.685</v>
      </c>
      <c r="D12" s="61">
        <v>1309.3049999999996</v>
      </c>
      <c r="E12" s="486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8">
        <f t="shared" si="3"/>
        <v>28480.868</v>
      </c>
      <c r="M12" s="404">
        <f t="shared" si="3"/>
        <v>17636.171000000006</v>
      </c>
      <c r="N12" s="418">
        <f t="shared" si="3"/>
        <v>46117.039000000004</v>
      </c>
      <c r="O12" s="55">
        <f t="shared" si="4"/>
        <v>57147.029</v>
      </c>
    </row>
    <row r="13" spans="1:15" ht="18.75" customHeight="1">
      <c r="A13" s="521"/>
      <c r="B13" s="62" t="s">
        <v>5</v>
      </c>
      <c r="C13" s="52">
        <v>11697.127000000002</v>
      </c>
      <c r="D13" s="61">
        <v>1510.873999999999</v>
      </c>
      <c r="E13" s="486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8">
        <v>2734.741</v>
      </c>
      <c r="J13" s="58">
        <v>1962.816</v>
      </c>
      <c r="K13" s="57">
        <f t="shared" si="2"/>
        <v>4697.557</v>
      </c>
      <c r="L13" s="368">
        <f t="shared" si="3"/>
        <v>27741.070999999996</v>
      </c>
      <c r="M13" s="404">
        <f t="shared" si="3"/>
        <v>20266.154000000002</v>
      </c>
      <c r="N13" s="418">
        <f t="shared" si="3"/>
        <v>48007.225</v>
      </c>
      <c r="O13" s="55">
        <f t="shared" si="4"/>
        <v>61215.225999999995</v>
      </c>
    </row>
    <row r="14" spans="1:15" ht="18.75" customHeight="1">
      <c r="A14" s="521"/>
      <c r="B14" s="62" t="s">
        <v>16</v>
      </c>
      <c r="C14" s="52">
        <v>9890.865999999996</v>
      </c>
      <c r="D14" s="61">
        <v>1125.8489999999988</v>
      </c>
      <c r="E14" s="486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8">
        <f t="shared" si="3"/>
        <v>32751.307999999997</v>
      </c>
      <c r="M14" s="404">
        <f t="shared" si="3"/>
        <v>18381.163999999997</v>
      </c>
      <c r="N14" s="418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521"/>
      <c r="B15" s="62" t="s">
        <v>15</v>
      </c>
      <c r="C15" s="52">
        <v>11143.578999999994</v>
      </c>
      <c r="D15" s="61">
        <v>1192.4209999999964</v>
      </c>
      <c r="E15" s="486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8">
        <f t="shared" si="3"/>
        <v>33430.639999999985</v>
      </c>
      <c r="M15" s="404">
        <f t="shared" si="3"/>
        <v>19343.227999999996</v>
      </c>
      <c r="N15" s="418">
        <f t="shared" si="3"/>
        <v>52773.86799999998</v>
      </c>
      <c r="O15" s="55">
        <f t="shared" si="4"/>
        <v>65109.86799999997</v>
      </c>
    </row>
    <row r="16" spans="1:15" s="388" customFormat="1" ht="18.75" customHeight="1">
      <c r="A16" s="521"/>
      <c r="B16" s="68" t="s">
        <v>14</v>
      </c>
      <c r="C16" s="52">
        <v>10325.54199999999</v>
      </c>
      <c r="D16" s="61">
        <v>1140.5299999999997</v>
      </c>
      <c r="E16" s="486">
        <f t="shared" si="0"/>
        <v>11466.07199999999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8">
        <f t="shared" si="3"/>
        <v>26139.621</v>
      </c>
      <c r="M16" s="404">
        <f t="shared" si="3"/>
        <v>18567.443</v>
      </c>
      <c r="N16" s="418">
        <f t="shared" si="3"/>
        <v>44707.064000000006</v>
      </c>
      <c r="O16" s="55">
        <f t="shared" si="4"/>
        <v>56173.136</v>
      </c>
    </row>
    <row r="17" spans="1:15" s="391" customFormat="1" ht="18.75" customHeight="1">
      <c r="A17" s="521"/>
      <c r="B17" s="62" t="s">
        <v>13</v>
      </c>
      <c r="C17" s="52">
        <v>10297.995999999996</v>
      </c>
      <c r="D17" s="61">
        <v>1229.7600000000004</v>
      </c>
      <c r="E17" s="486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8">
        <f t="shared" si="3"/>
        <v>24327.229</v>
      </c>
      <c r="M17" s="404">
        <f t="shared" si="3"/>
        <v>17153.84599999999</v>
      </c>
      <c r="N17" s="418">
        <f t="shared" si="3"/>
        <v>41481.07499999999</v>
      </c>
      <c r="O17" s="55">
        <f t="shared" si="4"/>
        <v>53008.830999999984</v>
      </c>
    </row>
    <row r="18" spans="1:15" s="402" customFormat="1" ht="18.75" customHeight="1">
      <c r="A18" s="521"/>
      <c r="B18" s="62" t="s">
        <v>12</v>
      </c>
      <c r="C18" s="52">
        <v>9764.418000000003</v>
      </c>
      <c r="D18" s="61">
        <v>1549.9879999999991</v>
      </c>
      <c r="E18" s="486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8">
        <f t="shared" si="3"/>
        <v>27282.009000000013</v>
      </c>
      <c r="M18" s="404">
        <f t="shared" si="3"/>
        <v>19350.002</v>
      </c>
      <c r="N18" s="418">
        <f t="shared" si="3"/>
        <v>46632.01100000001</v>
      </c>
      <c r="O18" s="55">
        <f t="shared" si="4"/>
        <v>57946.417000000016</v>
      </c>
    </row>
    <row r="19" spans="1:15" ht="18.75" customHeight="1">
      <c r="A19" s="521"/>
      <c r="B19" s="62" t="s">
        <v>11</v>
      </c>
      <c r="C19" s="52">
        <v>9757.755999999996</v>
      </c>
      <c r="D19" s="61">
        <v>1184.679999999998</v>
      </c>
      <c r="E19" s="486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8">
        <f t="shared" si="3"/>
        <v>27188.675999999992</v>
      </c>
      <c r="M19" s="404">
        <f t="shared" si="3"/>
        <v>21067.359000000008</v>
      </c>
      <c r="N19" s="418">
        <f t="shared" si="3"/>
        <v>48256.034999999996</v>
      </c>
      <c r="O19" s="55">
        <f t="shared" si="4"/>
        <v>59198.47099999999</v>
      </c>
    </row>
    <row r="20" spans="1:15" s="411" customFormat="1" ht="18.75" customHeight="1">
      <c r="A20" s="522"/>
      <c r="B20" s="62" t="s">
        <v>10</v>
      </c>
      <c r="C20" s="52">
        <v>11058.368999999992</v>
      </c>
      <c r="D20" s="61">
        <v>1354.8229999999976</v>
      </c>
      <c r="E20" s="486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8">
        <f t="shared" si="3"/>
        <v>29121.21600000001</v>
      </c>
      <c r="M20" s="404">
        <f t="shared" si="3"/>
        <v>19691.68399999999</v>
      </c>
      <c r="N20" s="418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521"/>
      <c r="B21" s="62" t="s">
        <v>9</v>
      </c>
      <c r="C21" s="52">
        <v>11508.782999999994</v>
      </c>
      <c r="D21" s="61">
        <v>1266.3759999999988</v>
      </c>
      <c r="E21" s="486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8">
        <f t="shared" si="3"/>
        <v>27939.52500000001</v>
      </c>
      <c r="M21" s="404">
        <f t="shared" si="3"/>
        <v>22149.248000000003</v>
      </c>
      <c r="N21" s="418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523"/>
      <c r="B22" s="62" t="s">
        <v>8</v>
      </c>
      <c r="C22" s="52">
        <v>12160.971999999998</v>
      </c>
      <c r="D22" s="61">
        <v>1509.9099999999978</v>
      </c>
      <c r="E22" s="486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8">
        <f t="shared" si="3"/>
        <v>28595.596000000005</v>
      </c>
      <c r="M22" s="404">
        <f t="shared" si="3"/>
        <v>22065.155000000006</v>
      </c>
      <c r="N22" s="418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487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5">
        <f t="shared" si="3"/>
        <v>0</v>
      </c>
      <c r="N23" s="419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9804.539</v>
      </c>
      <c r="D24" s="61">
        <v>1154.3319999999992</v>
      </c>
      <c r="E24" s="486">
        <f t="shared" si="0"/>
        <v>10958.871</v>
      </c>
      <c r="F24" s="60">
        <v>27487.991</v>
      </c>
      <c r="G24" s="50">
        <v>15208.326999999997</v>
      </c>
      <c r="H24" s="56">
        <f aca="true" t="shared" si="5" ref="H24:H32">G24+F24</f>
        <v>42696.318</v>
      </c>
      <c r="I24" s="59">
        <v>3909.5429999999997</v>
      </c>
      <c r="J24" s="58">
        <v>1861.331</v>
      </c>
      <c r="K24" s="57">
        <f aca="true" t="shared" si="6" ref="K24:K32">J24+I24</f>
        <v>5770.874</v>
      </c>
      <c r="L24" s="368">
        <f t="shared" si="3"/>
        <v>31397.534</v>
      </c>
      <c r="M24" s="404">
        <f t="shared" si="3"/>
        <v>17069.657999999996</v>
      </c>
      <c r="N24" s="418">
        <f t="shared" si="3"/>
        <v>48467.191999999995</v>
      </c>
      <c r="O24" s="55">
        <f t="shared" si="4"/>
        <v>59426.062999999995</v>
      </c>
    </row>
    <row r="25" spans="1:15" ht="19.5" customHeight="1">
      <c r="A25" s="63"/>
      <c r="B25" s="90" t="s">
        <v>6</v>
      </c>
      <c r="C25" s="52">
        <v>9939.675999999998</v>
      </c>
      <c r="D25" s="61">
        <v>1289.9029999999982</v>
      </c>
      <c r="E25" s="486">
        <f aca="true" t="shared" si="7" ref="E25:E32">D25+C25</f>
        <v>11229.578999999996</v>
      </c>
      <c r="F25" s="60">
        <v>27857.914</v>
      </c>
      <c r="G25" s="50">
        <v>15050.063999999997</v>
      </c>
      <c r="H25" s="56">
        <f t="shared" si="5"/>
        <v>42907.977999999996</v>
      </c>
      <c r="I25" s="59">
        <v>3371.753</v>
      </c>
      <c r="J25" s="58">
        <v>2178.4819999999995</v>
      </c>
      <c r="K25" s="57">
        <f t="shared" si="6"/>
        <v>5550.235</v>
      </c>
      <c r="L25" s="368">
        <f t="shared" si="3"/>
        <v>31229.667</v>
      </c>
      <c r="M25" s="404">
        <f t="shared" si="3"/>
        <v>17228.545999999995</v>
      </c>
      <c r="N25" s="418">
        <f t="shared" si="3"/>
        <v>48458.212999999996</v>
      </c>
      <c r="O25" s="55">
        <f aca="true" t="shared" si="8" ref="O25:O32">N25+E25</f>
        <v>59687.791999999994</v>
      </c>
    </row>
    <row r="26" spans="1:15" ht="19.5" customHeight="1">
      <c r="A26" s="63"/>
      <c r="B26" s="90" t="s">
        <v>5</v>
      </c>
      <c r="C26" s="52">
        <v>10024.576999999981</v>
      </c>
      <c r="D26" s="61">
        <v>1081.1619999999996</v>
      </c>
      <c r="E26" s="486">
        <f t="shared" si="7"/>
        <v>11105.738999999981</v>
      </c>
      <c r="F26" s="60">
        <v>24785.476000000002</v>
      </c>
      <c r="G26" s="50">
        <v>15882.218</v>
      </c>
      <c r="H26" s="56">
        <f t="shared" si="5"/>
        <v>40667.694</v>
      </c>
      <c r="I26" s="59">
        <v>3305.784</v>
      </c>
      <c r="J26" s="58">
        <v>2031.0500000000002</v>
      </c>
      <c r="K26" s="57">
        <f t="shared" si="6"/>
        <v>5336.834000000001</v>
      </c>
      <c r="L26" s="368">
        <f t="shared" si="3"/>
        <v>28091.260000000002</v>
      </c>
      <c r="M26" s="404">
        <f t="shared" si="3"/>
        <v>17913.268</v>
      </c>
      <c r="N26" s="418">
        <f t="shared" si="3"/>
        <v>46004.528000000006</v>
      </c>
      <c r="O26" s="55">
        <f t="shared" si="8"/>
        <v>57110.266999999985</v>
      </c>
    </row>
    <row r="27" spans="1:15" ht="19.5" customHeight="1">
      <c r="A27" s="63"/>
      <c r="B27" s="90" t="s">
        <v>16</v>
      </c>
      <c r="C27" s="52">
        <v>10151.062999999995</v>
      </c>
      <c r="D27" s="61">
        <v>1176.3979999999992</v>
      </c>
      <c r="E27" s="486">
        <f t="shared" si="7"/>
        <v>11327.460999999994</v>
      </c>
      <c r="F27" s="60">
        <v>30237.053999999996</v>
      </c>
      <c r="G27" s="50">
        <v>15926.276000000002</v>
      </c>
      <c r="H27" s="56">
        <f t="shared" si="5"/>
        <v>46163.33</v>
      </c>
      <c r="I27" s="59">
        <v>1399.969</v>
      </c>
      <c r="J27" s="58">
        <v>1162.9289999999999</v>
      </c>
      <c r="K27" s="57">
        <f t="shared" si="6"/>
        <v>2562.898</v>
      </c>
      <c r="L27" s="368">
        <f aca="true" t="shared" si="9" ref="L27:N28">I27+F27</f>
        <v>31637.022999999997</v>
      </c>
      <c r="M27" s="404">
        <f t="shared" si="9"/>
        <v>17089.205</v>
      </c>
      <c r="N27" s="418">
        <f t="shared" si="9"/>
        <v>48726.228</v>
      </c>
      <c r="O27" s="55">
        <f t="shared" si="8"/>
        <v>60053.689</v>
      </c>
    </row>
    <row r="28" spans="1:15" ht="19.5" customHeight="1">
      <c r="A28" s="63"/>
      <c r="B28" s="90" t="s">
        <v>15</v>
      </c>
      <c r="C28" s="52">
        <v>11758.83799999999</v>
      </c>
      <c r="D28" s="61">
        <v>1480.0359999999991</v>
      </c>
      <c r="E28" s="486">
        <f t="shared" si="7"/>
        <v>13238.873999999989</v>
      </c>
      <c r="F28" s="60">
        <v>28070.91800000001</v>
      </c>
      <c r="G28" s="50">
        <v>15180.267999999996</v>
      </c>
      <c r="H28" s="56">
        <f t="shared" si="5"/>
        <v>43251.186</v>
      </c>
      <c r="I28" s="59">
        <v>2575.4299999999994</v>
      </c>
      <c r="J28" s="58">
        <v>1668.8619999999994</v>
      </c>
      <c r="K28" s="57">
        <f t="shared" si="6"/>
        <v>4244.291999999999</v>
      </c>
      <c r="L28" s="368">
        <f t="shared" si="9"/>
        <v>30646.34800000001</v>
      </c>
      <c r="M28" s="404">
        <f t="shared" si="9"/>
        <v>16849.129999999997</v>
      </c>
      <c r="N28" s="418">
        <f t="shared" si="9"/>
        <v>47495.478</v>
      </c>
      <c r="O28" s="55">
        <f t="shared" si="8"/>
        <v>60734.35199999999</v>
      </c>
    </row>
    <row r="29" spans="1:15" ht="19.5" customHeight="1">
      <c r="A29" s="63"/>
      <c r="B29" s="90" t="s">
        <v>14</v>
      </c>
      <c r="C29" s="52">
        <v>11047.405000000008</v>
      </c>
      <c r="D29" s="61">
        <v>1397.5329999999972</v>
      </c>
      <c r="E29" s="486">
        <f t="shared" si="7"/>
        <v>12444.938000000006</v>
      </c>
      <c r="F29" s="60">
        <v>24475.492000000002</v>
      </c>
      <c r="G29" s="50">
        <v>15419.992999999997</v>
      </c>
      <c r="H29" s="56">
        <f t="shared" si="5"/>
        <v>39895.485</v>
      </c>
      <c r="I29" s="59">
        <v>2207.6209999999996</v>
      </c>
      <c r="J29" s="58">
        <v>1779.811</v>
      </c>
      <c r="K29" s="57">
        <f t="shared" si="6"/>
        <v>3987.432</v>
      </c>
      <c r="L29" s="368">
        <f>I29+F29</f>
        <v>26683.113</v>
      </c>
      <c r="M29" s="404">
        <f>J29+G29</f>
        <v>17199.803999999996</v>
      </c>
      <c r="N29" s="418">
        <f>K29+H29</f>
        <v>43882.917</v>
      </c>
      <c r="O29" s="55">
        <f t="shared" si="8"/>
        <v>56327.85500000001</v>
      </c>
    </row>
    <row r="30" spans="1:15" ht="19.5" customHeight="1">
      <c r="A30" s="63"/>
      <c r="B30" s="90" t="s">
        <v>13</v>
      </c>
      <c r="C30" s="52">
        <v>10698.71700000001</v>
      </c>
      <c r="D30" s="61">
        <v>1655.5049999999974</v>
      </c>
      <c r="E30" s="486">
        <f t="shared" si="7"/>
        <v>12354.222000000007</v>
      </c>
      <c r="F30" s="60">
        <v>21244.858999999993</v>
      </c>
      <c r="G30" s="50">
        <v>14210.873</v>
      </c>
      <c r="H30" s="56">
        <f t="shared" si="5"/>
        <v>35455.73199999999</v>
      </c>
      <c r="I30" s="59">
        <v>3160.3</v>
      </c>
      <c r="J30" s="58">
        <v>2144.63</v>
      </c>
      <c r="K30" s="57">
        <f t="shared" si="6"/>
        <v>5304.93</v>
      </c>
      <c r="L30" s="368">
        <f aca="true" t="shared" si="10" ref="L30:N32">I30+F30</f>
        <v>24405.158999999992</v>
      </c>
      <c r="M30" s="404">
        <f t="shared" si="10"/>
        <v>16355.503</v>
      </c>
      <c r="N30" s="418">
        <f t="shared" si="10"/>
        <v>40760.66199999999</v>
      </c>
      <c r="O30" s="55">
        <f t="shared" si="8"/>
        <v>53114.884</v>
      </c>
    </row>
    <row r="31" spans="1:15" ht="19.5" customHeight="1">
      <c r="A31" s="63"/>
      <c r="B31" s="90" t="s">
        <v>12</v>
      </c>
      <c r="C31" s="52">
        <v>12226.77099999999</v>
      </c>
      <c r="D31" s="61">
        <v>1404.2679999999968</v>
      </c>
      <c r="E31" s="486">
        <f t="shared" si="7"/>
        <v>13631.038999999986</v>
      </c>
      <c r="F31" s="60">
        <v>23896.110999999997</v>
      </c>
      <c r="G31" s="50">
        <v>15074.584000000003</v>
      </c>
      <c r="H31" s="56">
        <f t="shared" si="5"/>
        <v>38970.695</v>
      </c>
      <c r="I31" s="59">
        <v>3508.2569999999996</v>
      </c>
      <c r="J31" s="58">
        <v>2625.5700000000006</v>
      </c>
      <c r="K31" s="57">
        <f t="shared" si="6"/>
        <v>6133.827</v>
      </c>
      <c r="L31" s="368">
        <f t="shared" si="10"/>
        <v>27404.367999999995</v>
      </c>
      <c r="M31" s="404">
        <f t="shared" si="10"/>
        <v>17700.154000000002</v>
      </c>
      <c r="N31" s="418">
        <f t="shared" si="10"/>
        <v>45104.522</v>
      </c>
      <c r="O31" s="55">
        <f t="shared" si="8"/>
        <v>58735.56099999999</v>
      </c>
    </row>
    <row r="32" spans="1:15" ht="19.5" customHeight="1" thickBot="1">
      <c r="A32" s="63"/>
      <c r="B32" s="90" t="s">
        <v>11</v>
      </c>
      <c r="C32" s="52">
        <v>10965.478000000001</v>
      </c>
      <c r="D32" s="61">
        <v>1288.1589999999994</v>
      </c>
      <c r="E32" s="486">
        <f t="shared" si="7"/>
        <v>12253.637</v>
      </c>
      <c r="F32" s="60">
        <v>24812.34999999999</v>
      </c>
      <c r="G32" s="50">
        <v>15647.332000000002</v>
      </c>
      <c r="H32" s="56">
        <f t="shared" si="5"/>
        <v>40459.68199999999</v>
      </c>
      <c r="I32" s="59">
        <v>2839.1270000000004</v>
      </c>
      <c r="J32" s="58">
        <v>2255.831</v>
      </c>
      <c r="K32" s="57">
        <f t="shared" si="6"/>
        <v>5094.9580000000005</v>
      </c>
      <c r="L32" s="368">
        <f t="shared" si="10"/>
        <v>27651.47699999999</v>
      </c>
      <c r="M32" s="404">
        <f t="shared" si="10"/>
        <v>17903.163</v>
      </c>
      <c r="N32" s="418">
        <f t="shared" si="10"/>
        <v>45554.63999999999</v>
      </c>
      <c r="O32" s="55">
        <f t="shared" si="8"/>
        <v>57808.276999999995</v>
      </c>
    </row>
    <row r="33" spans="1:15" ht="18" customHeight="1">
      <c r="A33" s="53" t="s">
        <v>4</v>
      </c>
      <c r="B33" s="41"/>
      <c r="C33" s="40"/>
      <c r="D33" s="39"/>
      <c r="E33" s="488"/>
      <c r="F33" s="40"/>
      <c r="G33" s="39"/>
      <c r="H33" s="38"/>
      <c r="I33" s="40"/>
      <c r="J33" s="39"/>
      <c r="K33" s="38"/>
      <c r="L33" s="89"/>
      <c r="M33" s="405"/>
      <c r="N33" s="419"/>
      <c r="O33" s="36"/>
    </row>
    <row r="34" spans="1:15" ht="18" customHeight="1">
      <c r="A34" s="35" t="s">
        <v>148</v>
      </c>
      <c r="B34" s="48"/>
      <c r="C34" s="52">
        <f>SUM(C11:C19)</f>
        <v>91808.07899999997</v>
      </c>
      <c r="D34" s="50">
        <f aca="true" t="shared" si="11" ref="D34:O34">SUM(D11:D19)</f>
        <v>11282.472999999993</v>
      </c>
      <c r="E34" s="489">
        <f t="shared" si="11"/>
        <v>103090.55199999997</v>
      </c>
      <c r="F34" s="52">
        <f t="shared" si="11"/>
        <v>231343.66399999996</v>
      </c>
      <c r="G34" s="50">
        <f t="shared" si="11"/>
        <v>150098.657</v>
      </c>
      <c r="H34" s="51">
        <f t="shared" si="11"/>
        <v>381442.32099999994</v>
      </c>
      <c r="I34" s="52">
        <f t="shared" si="11"/>
        <v>23652.935</v>
      </c>
      <c r="J34" s="50">
        <f t="shared" si="11"/>
        <v>16401.68</v>
      </c>
      <c r="K34" s="51">
        <f t="shared" si="11"/>
        <v>40054.615000000005</v>
      </c>
      <c r="L34" s="52">
        <f t="shared" si="11"/>
        <v>254996.599</v>
      </c>
      <c r="M34" s="406">
        <f t="shared" si="11"/>
        <v>166500.337</v>
      </c>
      <c r="N34" s="420">
        <f t="shared" si="11"/>
        <v>421496.9359999999</v>
      </c>
      <c r="O34" s="49">
        <f t="shared" si="11"/>
        <v>524587.4879999999</v>
      </c>
    </row>
    <row r="35" spans="1:15" ht="18" customHeight="1" thickBot="1">
      <c r="A35" s="35" t="s">
        <v>149</v>
      </c>
      <c r="B35" s="48"/>
      <c r="C35" s="47">
        <f>SUM(C24:C32)</f>
        <v>96617.06399999997</v>
      </c>
      <c r="D35" s="44">
        <f aca="true" t="shared" si="12" ref="D35:O35">SUM(D24:D32)</f>
        <v>11927.295999999986</v>
      </c>
      <c r="E35" s="490">
        <f t="shared" si="12"/>
        <v>108544.35999999997</v>
      </c>
      <c r="F35" s="46">
        <f t="shared" si="12"/>
        <v>232868.16499999998</v>
      </c>
      <c r="G35" s="44">
        <f t="shared" si="12"/>
        <v>137599.935</v>
      </c>
      <c r="H35" s="45">
        <f t="shared" si="12"/>
        <v>370468.1</v>
      </c>
      <c r="I35" s="46">
        <f t="shared" si="12"/>
        <v>26277.784</v>
      </c>
      <c r="J35" s="44">
        <f t="shared" si="12"/>
        <v>17708.496</v>
      </c>
      <c r="K35" s="45">
        <f t="shared" si="12"/>
        <v>43986.28</v>
      </c>
      <c r="L35" s="46">
        <f t="shared" si="12"/>
        <v>259145.949</v>
      </c>
      <c r="M35" s="407">
        <f t="shared" si="12"/>
        <v>155308.431</v>
      </c>
      <c r="N35" s="421">
        <f t="shared" si="12"/>
        <v>414454.38000000006</v>
      </c>
      <c r="O35" s="43">
        <f t="shared" si="12"/>
        <v>522998.74000000005</v>
      </c>
    </row>
    <row r="36" spans="1:15" ht="16.5" customHeight="1">
      <c r="A36" s="42" t="s">
        <v>3</v>
      </c>
      <c r="B36" s="41"/>
      <c r="C36" s="40"/>
      <c r="D36" s="39"/>
      <c r="E36" s="491"/>
      <c r="F36" s="40"/>
      <c r="G36" s="39"/>
      <c r="H36" s="37"/>
      <c r="I36" s="40"/>
      <c r="J36" s="39"/>
      <c r="K36" s="38"/>
      <c r="L36" s="89"/>
      <c r="M36" s="405"/>
      <c r="N36" s="422"/>
      <c r="O36" s="36"/>
    </row>
    <row r="37" spans="1:15" ht="16.5" customHeight="1">
      <c r="A37" s="35" t="s">
        <v>150</v>
      </c>
      <c r="B37" s="34"/>
      <c r="C37" s="445">
        <f>(C32/C19-1)*100</f>
        <v>12.377046525861136</v>
      </c>
      <c r="D37" s="446">
        <f aca="true" t="shared" si="13" ref="D37:O37">(D32/D19-1)*100</f>
        <v>8.734763818077585</v>
      </c>
      <c r="E37" s="492">
        <f t="shared" si="13"/>
        <v>11.98271573167078</v>
      </c>
      <c r="F37" s="445">
        <f t="shared" si="13"/>
        <v>2.609308987827541</v>
      </c>
      <c r="G37" s="447">
        <f t="shared" si="13"/>
        <v>-18.741376483670656</v>
      </c>
      <c r="H37" s="448">
        <f t="shared" si="13"/>
        <v>-6.8556099124643115</v>
      </c>
      <c r="I37" s="449">
        <f t="shared" si="13"/>
        <v>-5.591939328824969</v>
      </c>
      <c r="J37" s="446">
        <f t="shared" si="13"/>
        <v>24.55254899102668</v>
      </c>
      <c r="K37" s="450">
        <f t="shared" si="13"/>
        <v>5.738723375465216</v>
      </c>
      <c r="L37" s="449">
        <f t="shared" si="13"/>
        <v>1.7021829235082997</v>
      </c>
      <c r="M37" s="451">
        <f t="shared" si="13"/>
        <v>-15.019424124305313</v>
      </c>
      <c r="N37" s="452">
        <f t="shared" si="13"/>
        <v>-5.598045923167961</v>
      </c>
      <c r="O37" s="453">
        <f t="shared" si="13"/>
        <v>-2.3483613284538962</v>
      </c>
    </row>
    <row r="38" spans="1:15" ht="7.5" customHeight="1" thickBot="1">
      <c r="A38" s="33"/>
      <c r="B38" s="32"/>
      <c r="C38" s="31"/>
      <c r="D38" s="30"/>
      <c r="E38" s="493"/>
      <c r="F38" s="29"/>
      <c r="G38" s="27"/>
      <c r="H38" s="26"/>
      <c r="I38" s="29"/>
      <c r="J38" s="27"/>
      <c r="K38" s="28"/>
      <c r="L38" s="29"/>
      <c r="M38" s="408"/>
      <c r="N38" s="423"/>
      <c r="O38" s="25"/>
    </row>
    <row r="39" spans="1:15" ht="16.5" customHeight="1">
      <c r="A39" s="24" t="s">
        <v>2</v>
      </c>
      <c r="B39" s="23"/>
      <c r="C39" s="22"/>
      <c r="D39" s="21"/>
      <c r="E39" s="494"/>
      <c r="F39" s="20"/>
      <c r="G39" s="18"/>
      <c r="H39" s="17"/>
      <c r="I39" s="20"/>
      <c r="J39" s="18"/>
      <c r="K39" s="19"/>
      <c r="L39" s="20"/>
      <c r="M39" s="409"/>
      <c r="N39" s="424"/>
      <c r="O39" s="16"/>
    </row>
    <row r="40" spans="1:15" ht="16.5" customHeight="1" thickBot="1">
      <c r="A40" s="433" t="s">
        <v>151</v>
      </c>
      <c r="B40" s="15"/>
      <c r="C40" s="14">
        <f aca="true" t="shared" si="14" ref="C40:O40">(C35/C34-1)*100</f>
        <v>5.238084765938744</v>
      </c>
      <c r="D40" s="10">
        <f t="shared" si="14"/>
        <v>5.7152629569775515</v>
      </c>
      <c r="E40" s="495">
        <f t="shared" si="14"/>
        <v>5.290308271896738</v>
      </c>
      <c r="F40" s="14">
        <f t="shared" si="14"/>
        <v>0.6589767680000191</v>
      </c>
      <c r="G40" s="13">
        <f t="shared" si="14"/>
        <v>-8.327004551413141</v>
      </c>
      <c r="H40" s="9">
        <f t="shared" si="14"/>
        <v>-2.8770328817289137</v>
      </c>
      <c r="I40" s="12">
        <f t="shared" si="14"/>
        <v>11.097350075159795</v>
      </c>
      <c r="J40" s="10">
        <f t="shared" si="14"/>
        <v>7.967574053389637</v>
      </c>
      <c r="K40" s="11">
        <f t="shared" si="14"/>
        <v>9.815760306271804</v>
      </c>
      <c r="L40" s="12">
        <f t="shared" si="14"/>
        <v>1.6272177810497057</v>
      </c>
      <c r="M40" s="410">
        <f t="shared" si="14"/>
        <v>-6.721851860275807</v>
      </c>
      <c r="N40" s="425">
        <f t="shared" si="14"/>
        <v>-1.6708439370481831</v>
      </c>
      <c r="O40" s="8">
        <f t="shared" si="14"/>
        <v>-0.30285663237165084</v>
      </c>
    </row>
    <row r="41" spans="1:14" s="5" customFormat="1" ht="17.25" customHeight="1" thickTop="1">
      <c r="A41" s="88" t="s">
        <v>1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8" t="s">
        <v>0</v>
      </c>
    </row>
    <row r="43" spans="1:14" ht="15">
      <c r="A43" s="3" t="s">
        <v>146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5">
      <c r="C65523" s="2" t="e">
        <f>((C65519/C65506)-1)*100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37:B37 P37:IV37 A40:B40 P40:IV40">
    <cfRule type="cellIs" priority="1" dxfId="95" operator="lessThan" stopIfTrue="1">
      <formula>0</formula>
    </cfRule>
  </conditionalFormatting>
  <conditionalFormatting sqref="C36:O40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selection activeCell="A22" sqref="A22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4" t="s">
        <v>28</v>
      </c>
      <c r="O1" s="535"/>
      <c r="P1" s="535"/>
      <c r="Q1" s="536"/>
    </row>
    <row r="2" ht="7.5" customHeight="1" thickBot="1"/>
    <row r="3" spans="1:17" ht="24" customHeight="1">
      <c r="A3" s="542" t="s">
        <v>38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4"/>
    </row>
    <row r="4" spans="1:17" ht="18" customHeight="1" thickBot="1">
      <c r="A4" s="545" t="s">
        <v>37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7"/>
    </row>
    <row r="5" spans="1:17" ht="15" thickBot="1">
      <c r="A5" s="551" t="s">
        <v>43</v>
      </c>
      <c r="B5" s="537" t="s">
        <v>36</v>
      </c>
      <c r="C5" s="538"/>
      <c r="D5" s="538"/>
      <c r="E5" s="538"/>
      <c r="F5" s="539"/>
      <c r="G5" s="539"/>
      <c r="H5" s="539"/>
      <c r="I5" s="540"/>
      <c r="J5" s="538" t="s">
        <v>35</v>
      </c>
      <c r="K5" s="538"/>
      <c r="L5" s="538"/>
      <c r="M5" s="538"/>
      <c r="N5" s="538"/>
      <c r="O5" s="538"/>
      <c r="P5" s="538"/>
      <c r="Q5" s="541"/>
    </row>
    <row r="6" spans="1:17" s="119" customFormat="1" ht="25.5" customHeight="1" thickBot="1">
      <c r="A6" s="552"/>
      <c r="B6" s="548" t="s">
        <v>152</v>
      </c>
      <c r="C6" s="549"/>
      <c r="D6" s="550"/>
      <c r="E6" s="554" t="s">
        <v>34</v>
      </c>
      <c r="F6" s="548" t="s">
        <v>153</v>
      </c>
      <c r="G6" s="549"/>
      <c r="H6" s="550"/>
      <c r="I6" s="556" t="s">
        <v>33</v>
      </c>
      <c r="J6" s="548" t="s">
        <v>154</v>
      </c>
      <c r="K6" s="549"/>
      <c r="L6" s="550"/>
      <c r="M6" s="554" t="s">
        <v>34</v>
      </c>
      <c r="N6" s="548" t="s">
        <v>155</v>
      </c>
      <c r="O6" s="549"/>
      <c r="P6" s="550"/>
      <c r="Q6" s="554" t="s">
        <v>33</v>
      </c>
    </row>
    <row r="7" spans="1:17" s="114" customFormat="1" ht="26.25" thickBot="1">
      <c r="A7" s="553"/>
      <c r="B7" s="118" t="s">
        <v>22</v>
      </c>
      <c r="C7" s="115" t="s">
        <v>21</v>
      </c>
      <c r="D7" s="115" t="s">
        <v>17</v>
      </c>
      <c r="E7" s="555"/>
      <c r="F7" s="118" t="s">
        <v>22</v>
      </c>
      <c r="G7" s="116" t="s">
        <v>21</v>
      </c>
      <c r="H7" s="115" t="s">
        <v>17</v>
      </c>
      <c r="I7" s="557"/>
      <c r="J7" s="118" t="s">
        <v>22</v>
      </c>
      <c r="K7" s="115" t="s">
        <v>21</v>
      </c>
      <c r="L7" s="116" t="s">
        <v>17</v>
      </c>
      <c r="M7" s="555"/>
      <c r="N7" s="117" t="s">
        <v>22</v>
      </c>
      <c r="O7" s="116" t="s">
        <v>21</v>
      </c>
      <c r="P7" s="115" t="s">
        <v>17</v>
      </c>
      <c r="Q7" s="555"/>
    </row>
    <row r="8" spans="1:17" s="96" customFormat="1" ht="16.5" customHeight="1" thickBot="1">
      <c r="A8" s="496" t="s">
        <v>24</v>
      </c>
      <c r="B8" s="110">
        <f>SUM(B9:B20)</f>
        <v>1549788</v>
      </c>
      <c r="C8" s="109">
        <f>SUM(C9:C20)</f>
        <v>65811</v>
      </c>
      <c r="D8" s="109">
        <f aca="true" t="shared" si="0" ref="D8:D14">C8+B8</f>
        <v>1615599</v>
      </c>
      <c r="E8" s="111">
        <f aca="true" t="shared" si="1" ref="E8:E14">(D8/$D$8)</f>
        <v>1</v>
      </c>
      <c r="F8" s="110">
        <f>SUM(F9:F20)</f>
        <v>1389091</v>
      </c>
      <c r="G8" s="109">
        <f>SUM(G9:G20)</f>
        <v>66605</v>
      </c>
      <c r="H8" s="109">
        <f aca="true" t="shared" si="2" ref="H8:H14">G8+F8</f>
        <v>1455696</v>
      </c>
      <c r="I8" s="108">
        <f aca="true" t="shared" si="3" ref="I8:I14">(D8/H8-1)*100</f>
        <v>10.984642397863297</v>
      </c>
      <c r="J8" s="113">
        <f>SUM(J9:J20)</f>
        <v>13978949</v>
      </c>
      <c r="K8" s="112">
        <f>SUM(K9:K20)</f>
        <v>598041</v>
      </c>
      <c r="L8" s="109">
        <f aca="true" t="shared" si="4" ref="L8:L14">K8+J8</f>
        <v>14576990</v>
      </c>
      <c r="M8" s="111">
        <f aca="true" t="shared" si="5" ref="M8:M14">(L8/$L$8)</f>
        <v>1</v>
      </c>
      <c r="N8" s="110">
        <f>SUM(N9:N20)</f>
        <v>11571064</v>
      </c>
      <c r="O8" s="109">
        <f>SUM(O9:O20)</f>
        <v>619915</v>
      </c>
      <c r="P8" s="109">
        <f aca="true" t="shared" si="6" ref="P8:P14">O8+N8</f>
        <v>12190979</v>
      </c>
      <c r="Q8" s="108">
        <f aca="true" t="shared" si="7" ref="Q8:Q14">(L8/P8-1)*100</f>
        <v>19.57193921833513</v>
      </c>
    </row>
    <row r="9" spans="1:17" s="96" customFormat="1" ht="18" customHeight="1" thickTop="1">
      <c r="A9" s="107" t="s">
        <v>156</v>
      </c>
      <c r="B9" s="104">
        <v>861690</v>
      </c>
      <c r="C9" s="103">
        <v>24144</v>
      </c>
      <c r="D9" s="103">
        <f t="shared" si="0"/>
        <v>885834</v>
      </c>
      <c r="E9" s="105">
        <f t="shared" si="1"/>
        <v>0.5483006612408153</v>
      </c>
      <c r="F9" s="104">
        <v>833511</v>
      </c>
      <c r="G9" s="103">
        <v>29470</v>
      </c>
      <c r="H9" s="103">
        <f t="shared" si="2"/>
        <v>862981</v>
      </c>
      <c r="I9" s="106">
        <f t="shared" si="3"/>
        <v>2.6481463670694927</v>
      </c>
      <c r="J9" s="104">
        <v>7798534</v>
      </c>
      <c r="K9" s="103">
        <v>218604</v>
      </c>
      <c r="L9" s="103">
        <f t="shared" si="4"/>
        <v>8017138</v>
      </c>
      <c r="M9" s="105">
        <f t="shared" si="5"/>
        <v>0.5499858338381244</v>
      </c>
      <c r="N9" s="104">
        <v>6873991</v>
      </c>
      <c r="O9" s="103">
        <v>255085</v>
      </c>
      <c r="P9" s="103">
        <f t="shared" si="6"/>
        <v>7129076</v>
      </c>
      <c r="Q9" s="102">
        <f t="shared" si="7"/>
        <v>12.456901848149737</v>
      </c>
    </row>
    <row r="10" spans="1:17" s="96" customFormat="1" ht="18" customHeight="1">
      <c r="A10" s="107" t="s">
        <v>157</v>
      </c>
      <c r="B10" s="104">
        <v>307173</v>
      </c>
      <c r="C10" s="103">
        <v>0</v>
      </c>
      <c r="D10" s="103">
        <f t="shared" si="0"/>
        <v>307173</v>
      </c>
      <c r="E10" s="105">
        <f t="shared" si="1"/>
        <v>0.19012948138739874</v>
      </c>
      <c r="F10" s="104">
        <v>253572</v>
      </c>
      <c r="G10" s="103"/>
      <c r="H10" s="103">
        <f t="shared" si="2"/>
        <v>253572</v>
      </c>
      <c r="I10" s="106">
        <f t="shared" si="3"/>
        <v>21.13837489943684</v>
      </c>
      <c r="J10" s="104">
        <v>2662793</v>
      </c>
      <c r="K10" s="103"/>
      <c r="L10" s="103">
        <f t="shared" si="4"/>
        <v>2662793</v>
      </c>
      <c r="M10" s="105">
        <f t="shared" si="5"/>
        <v>0.18267097665567444</v>
      </c>
      <c r="N10" s="104">
        <v>2291441</v>
      </c>
      <c r="O10" s="103">
        <v>5737</v>
      </c>
      <c r="P10" s="103">
        <f t="shared" si="6"/>
        <v>2297178</v>
      </c>
      <c r="Q10" s="102">
        <f t="shared" si="7"/>
        <v>15.915832382166295</v>
      </c>
    </row>
    <row r="11" spans="1:17" s="96" customFormat="1" ht="18" customHeight="1">
      <c r="A11" s="107" t="s">
        <v>158</v>
      </c>
      <c r="B11" s="104">
        <v>140380</v>
      </c>
      <c r="C11" s="103">
        <v>0</v>
      </c>
      <c r="D11" s="103">
        <f t="shared" si="0"/>
        <v>140380</v>
      </c>
      <c r="E11" s="105">
        <f t="shared" si="1"/>
        <v>0.08689037316809431</v>
      </c>
      <c r="F11" s="104">
        <v>59111</v>
      </c>
      <c r="G11" s="103"/>
      <c r="H11" s="103">
        <f t="shared" si="2"/>
        <v>59111</v>
      </c>
      <c r="I11" s="106">
        <f t="shared" si="3"/>
        <v>137.48540880715942</v>
      </c>
      <c r="J11" s="104">
        <v>1327053</v>
      </c>
      <c r="K11" s="103">
        <v>323</v>
      </c>
      <c r="L11" s="103">
        <f t="shared" si="4"/>
        <v>1327376</v>
      </c>
      <c r="M11" s="105">
        <f t="shared" si="5"/>
        <v>0.09105967692918772</v>
      </c>
      <c r="N11" s="104">
        <v>212665</v>
      </c>
      <c r="O11" s="103"/>
      <c r="P11" s="103">
        <f t="shared" si="6"/>
        <v>212665</v>
      </c>
      <c r="Q11" s="102">
        <f t="shared" si="7"/>
        <v>524.1628852890697</v>
      </c>
    </row>
    <row r="12" spans="1:17" s="96" customFormat="1" ht="18" customHeight="1">
      <c r="A12" s="107" t="s">
        <v>159</v>
      </c>
      <c r="B12" s="104">
        <v>89988</v>
      </c>
      <c r="C12" s="103">
        <v>0</v>
      </c>
      <c r="D12" s="103">
        <f t="shared" si="0"/>
        <v>89988</v>
      </c>
      <c r="E12" s="105">
        <f t="shared" si="1"/>
        <v>0.055699465028141264</v>
      </c>
      <c r="F12" s="104">
        <v>105357</v>
      </c>
      <c r="G12" s="103"/>
      <c r="H12" s="103">
        <f t="shared" si="2"/>
        <v>105357</v>
      </c>
      <c r="I12" s="106">
        <f t="shared" si="3"/>
        <v>-14.587545203451125</v>
      </c>
      <c r="J12" s="104">
        <v>862104</v>
      </c>
      <c r="K12" s="103"/>
      <c r="L12" s="103">
        <f t="shared" si="4"/>
        <v>862104</v>
      </c>
      <c r="M12" s="105">
        <f t="shared" si="5"/>
        <v>0.059141427688432245</v>
      </c>
      <c r="N12" s="104">
        <v>984512</v>
      </c>
      <c r="O12" s="103"/>
      <c r="P12" s="103">
        <f t="shared" si="6"/>
        <v>984512</v>
      </c>
      <c r="Q12" s="102">
        <f t="shared" si="7"/>
        <v>-12.433368003640377</v>
      </c>
    </row>
    <row r="13" spans="1:17" s="96" customFormat="1" ht="18" customHeight="1">
      <c r="A13" s="465" t="s">
        <v>160</v>
      </c>
      <c r="B13" s="466">
        <v>63112</v>
      </c>
      <c r="C13" s="467">
        <v>0</v>
      </c>
      <c r="D13" s="467">
        <f t="shared" si="0"/>
        <v>63112</v>
      </c>
      <c r="E13" s="468">
        <f t="shared" si="1"/>
        <v>0.03906414896270671</v>
      </c>
      <c r="F13" s="466">
        <v>50467</v>
      </c>
      <c r="G13" s="467"/>
      <c r="H13" s="467">
        <f t="shared" si="2"/>
        <v>50467</v>
      </c>
      <c r="I13" s="106">
        <f t="shared" si="3"/>
        <v>25.055977173202294</v>
      </c>
      <c r="J13" s="466">
        <v>546440</v>
      </c>
      <c r="K13" s="467"/>
      <c r="L13" s="467">
        <f t="shared" si="4"/>
        <v>546440</v>
      </c>
      <c r="M13" s="468">
        <f t="shared" si="5"/>
        <v>0.03748647697501336</v>
      </c>
      <c r="N13" s="466">
        <v>464156</v>
      </c>
      <c r="O13" s="467"/>
      <c r="P13" s="467">
        <f t="shared" si="6"/>
        <v>464156</v>
      </c>
      <c r="Q13" s="102">
        <f t="shared" si="7"/>
        <v>17.72766052792596</v>
      </c>
    </row>
    <row r="14" spans="1:17" s="96" customFormat="1" ht="18" customHeight="1">
      <c r="A14" s="107" t="s">
        <v>161</v>
      </c>
      <c r="B14" s="104">
        <v>62418</v>
      </c>
      <c r="C14" s="103">
        <v>0</v>
      </c>
      <c r="D14" s="103">
        <f t="shared" si="0"/>
        <v>62418</v>
      </c>
      <c r="E14" s="105">
        <f t="shared" si="1"/>
        <v>0.03863458692410679</v>
      </c>
      <c r="F14" s="104">
        <v>64196</v>
      </c>
      <c r="G14" s="103">
        <v>72</v>
      </c>
      <c r="H14" s="103">
        <f t="shared" si="2"/>
        <v>64268</v>
      </c>
      <c r="I14" s="106">
        <f t="shared" si="3"/>
        <v>-2.8785709840044804</v>
      </c>
      <c r="J14" s="104">
        <v>580411</v>
      </c>
      <c r="K14" s="103">
        <v>601</v>
      </c>
      <c r="L14" s="103">
        <f t="shared" si="4"/>
        <v>581012</v>
      </c>
      <c r="M14" s="105">
        <f t="shared" si="5"/>
        <v>0.03985816001794609</v>
      </c>
      <c r="N14" s="104">
        <v>553099</v>
      </c>
      <c r="O14" s="103">
        <v>1441</v>
      </c>
      <c r="P14" s="103">
        <f t="shared" si="6"/>
        <v>554540</v>
      </c>
      <c r="Q14" s="102">
        <f t="shared" si="7"/>
        <v>4.773686298553748</v>
      </c>
    </row>
    <row r="15" spans="1:17" s="96" customFormat="1" ht="18" customHeight="1">
      <c r="A15" s="107" t="s">
        <v>162</v>
      </c>
      <c r="B15" s="104">
        <v>25027</v>
      </c>
      <c r="C15" s="103">
        <v>0</v>
      </c>
      <c r="D15" s="103">
        <f aca="true" t="shared" si="8" ref="D15:D20">C15+B15</f>
        <v>25027</v>
      </c>
      <c r="E15" s="105">
        <f aca="true" t="shared" si="9" ref="E15:E20">(D15/$D$8)</f>
        <v>0.015490848904957232</v>
      </c>
      <c r="F15" s="104">
        <v>22877</v>
      </c>
      <c r="G15" s="103"/>
      <c r="H15" s="103">
        <f aca="true" t="shared" si="10" ref="H15:H20">G15+F15</f>
        <v>22877</v>
      </c>
      <c r="I15" s="106">
        <f aca="true" t="shared" si="11" ref="I15:I20">(D15/H15-1)*100</f>
        <v>9.398085413297208</v>
      </c>
      <c r="J15" s="104">
        <v>201614</v>
      </c>
      <c r="K15" s="103">
        <v>63</v>
      </c>
      <c r="L15" s="103">
        <f aca="true" t="shared" si="12" ref="L15:L20">K15+J15</f>
        <v>201677</v>
      </c>
      <c r="M15" s="105">
        <f aca="true" t="shared" si="13" ref="M15:M20">(L15/$L$8)</f>
        <v>0.013835297959318076</v>
      </c>
      <c r="N15" s="104">
        <v>191200</v>
      </c>
      <c r="O15" s="103"/>
      <c r="P15" s="103">
        <f aca="true" t="shared" si="14" ref="P15:P20">O15+N15</f>
        <v>191200</v>
      </c>
      <c r="Q15" s="102">
        <f aca="true" t="shared" si="15" ref="Q15:Q20">(L15/P15-1)*100</f>
        <v>5.479602510460246</v>
      </c>
    </row>
    <row r="16" spans="1:17" s="96" customFormat="1" ht="18" customHeight="1">
      <c r="A16" s="107" t="s">
        <v>163</v>
      </c>
      <c r="B16" s="104">
        <v>0</v>
      </c>
      <c r="C16" s="103">
        <v>14008</v>
      </c>
      <c r="D16" s="103">
        <f t="shared" si="8"/>
        <v>14008</v>
      </c>
      <c r="E16" s="105">
        <f t="shared" si="9"/>
        <v>0.008670468352604823</v>
      </c>
      <c r="F16" s="104"/>
      <c r="G16" s="103">
        <v>15966</v>
      </c>
      <c r="H16" s="103">
        <f t="shared" si="10"/>
        <v>15966</v>
      </c>
      <c r="I16" s="106">
        <f t="shared" si="11"/>
        <v>-12.263560065138424</v>
      </c>
      <c r="J16" s="104"/>
      <c r="K16" s="103">
        <v>137439</v>
      </c>
      <c r="L16" s="103">
        <f t="shared" si="12"/>
        <v>137439</v>
      </c>
      <c r="M16" s="105">
        <f t="shared" si="13"/>
        <v>0.009428489695060502</v>
      </c>
      <c r="N16" s="104"/>
      <c r="O16" s="103">
        <v>161025</v>
      </c>
      <c r="P16" s="103">
        <f t="shared" si="14"/>
        <v>161025</v>
      </c>
      <c r="Q16" s="102">
        <f t="shared" si="15"/>
        <v>-14.64741499767117</v>
      </c>
    </row>
    <row r="17" spans="1:17" s="96" customFormat="1" ht="18" customHeight="1">
      <c r="A17" s="107" t="s">
        <v>164</v>
      </c>
      <c r="B17" s="104">
        <v>0</v>
      </c>
      <c r="C17" s="103">
        <v>6587</v>
      </c>
      <c r="D17" s="103">
        <f t="shared" si="8"/>
        <v>6587</v>
      </c>
      <c r="E17" s="105">
        <f t="shared" si="9"/>
        <v>0.0040771255738583645</v>
      </c>
      <c r="F17" s="104"/>
      <c r="G17" s="103">
        <v>1724</v>
      </c>
      <c r="H17" s="103">
        <f t="shared" si="10"/>
        <v>1724</v>
      </c>
      <c r="I17" s="106">
        <f t="shared" si="11"/>
        <v>282.07656612529</v>
      </c>
      <c r="J17" s="104"/>
      <c r="K17" s="103">
        <v>47772</v>
      </c>
      <c r="L17" s="103">
        <f t="shared" si="12"/>
        <v>47772</v>
      </c>
      <c r="M17" s="105">
        <f t="shared" si="13"/>
        <v>0.0032772197826849026</v>
      </c>
      <c r="N17" s="104"/>
      <c r="O17" s="103">
        <v>18927</v>
      </c>
      <c r="P17" s="103">
        <f t="shared" si="14"/>
        <v>18927</v>
      </c>
      <c r="Q17" s="102">
        <f t="shared" si="15"/>
        <v>152.40133143128864</v>
      </c>
    </row>
    <row r="18" spans="1:17" s="96" customFormat="1" ht="18" customHeight="1">
      <c r="A18" s="107" t="s">
        <v>165</v>
      </c>
      <c r="B18" s="104">
        <v>0</v>
      </c>
      <c r="C18" s="103">
        <v>4384</v>
      </c>
      <c r="D18" s="103">
        <f t="shared" si="8"/>
        <v>4384</v>
      </c>
      <c r="E18" s="105">
        <f t="shared" si="9"/>
        <v>0.0027135446357666724</v>
      </c>
      <c r="F18" s="104"/>
      <c r="G18" s="103">
        <v>4805</v>
      </c>
      <c r="H18" s="103">
        <f t="shared" si="10"/>
        <v>4805</v>
      </c>
      <c r="I18" s="106">
        <f t="shared" si="11"/>
        <v>-8.761706555671179</v>
      </c>
      <c r="J18" s="104"/>
      <c r="K18" s="103">
        <v>42482</v>
      </c>
      <c r="L18" s="103">
        <f t="shared" si="12"/>
        <v>42482</v>
      </c>
      <c r="M18" s="105">
        <f t="shared" si="13"/>
        <v>0.0029143190741024038</v>
      </c>
      <c r="N18" s="104"/>
      <c r="O18" s="103">
        <v>35925</v>
      </c>
      <c r="P18" s="103">
        <f t="shared" si="14"/>
        <v>35925</v>
      </c>
      <c r="Q18" s="102">
        <f t="shared" si="15"/>
        <v>18.25191370911621</v>
      </c>
    </row>
    <row r="19" spans="1:17" s="96" customFormat="1" ht="18" customHeight="1">
      <c r="A19" s="107" t="s">
        <v>166</v>
      </c>
      <c r="B19" s="104">
        <v>0</v>
      </c>
      <c r="C19" s="103">
        <v>2519</v>
      </c>
      <c r="D19" s="103">
        <f t="shared" si="8"/>
        <v>2519</v>
      </c>
      <c r="E19" s="105">
        <f t="shared" si="9"/>
        <v>0.0015591740277135602</v>
      </c>
      <c r="F19" s="104"/>
      <c r="G19" s="103">
        <v>2874</v>
      </c>
      <c r="H19" s="103">
        <f t="shared" si="10"/>
        <v>2874</v>
      </c>
      <c r="I19" s="106">
        <f t="shared" si="11"/>
        <v>-12.352122477383443</v>
      </c>
      <c r="J19" s="104"/>
      <c r="K19" s="103">
        <v>23276</v>
      </c>
      <c r="L19" s="103">
        <f t="shared" si="12"/>
        <v>23276</v>
      </c>
      <c r="M19" s="105">
        <f t="shared" si="13"/>
        <v>0.001596763117762995</v>
      </c>
      <c r="N19" s="104"/>
      <c r="O19" s="103">
        <v>27009</v>
      </c>
      <c r="P19" s="103">
        <f t="shared" si="14"/>
        <v>27009</v>
      </c>
      <c r="Q19" s="102">
        <f t="shared" si="15"/>
        <v>-13.821318819652706</v>
      </c>
    </row>
    <row r="20" spans="1:17" s="96" customFormat="1" ht="18" customHeight="1" thickBot="1">
      <c r="A20" s="472" t="s">
        <v>167</v>
      </c>
      <c r="B20" s="473">
        <v>0</v>
      </c>
      <c r="C20" s="474">
        <v>14169</v>
      </c>
      <c r="D20" s="474">
        <f t="shared" si="8"/>
        <v>14169</v>
      </c>
      <c r="E20" s="475">
        <f t="shared" si="9"/>
        <v>0.008770121793836218</v>
      </c>
      <c r="F20" s="473">
        <v>0</v>
      </c>
      <c r="G20" s="474">
        <v>11694</v>
      </c>
      <c r="H20" s="474">
        <f t="shared" si="10"/>
        <v>11694</v>
      </c>
      <c r="I20" s="476">
        <f t="shared" si="11"/>
        <v>21.164699846074917</v>
      </c>
      <c r="J20" s="473">
        <v>0</v>
      </c>
      <c r="K20" s="474">
        <v>127481</v>
      </c>
      <c r="L20" s="474">
        <f t="shared" si="12"/>
        <v>127481</v>
      </c>
      <c r="M20" s="475">
        <f t="shared" si="13"/>
        <v>0.008745358266692918</v>
      </c>
      <c r="N20" s="473">
        <v>0</v>
      </c>
      <c r="O20" s="474">
        <v>114766</v>
      </c>
      <c r="P20" s="474">
        <f t="shared" si="14"/>
        <v>114766</v>
      </c>
      <c r="Q20" s="477">
        <f t="shared" si="15"/>
        <v>11.079065228377738</v>
      </c>
    </row>
    <row r="21" s="95" customFormat="1" ht="12">
      <c r="A21" s="94" t="s">
        <v>168</v>
      </c>
    </row>
    <row r="22" ht="15">
      <c r="A22" s="94" t="s">
        <v>0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1:Q65536 I21:I65536 Q3 I3 I5 Q5">
    <cfRule type="cellIs" priority="3" dxfId="95" operator="lessThan" stopIfTrue="1">
      <formula>0</formula>
    </cfRule>
  </conditionalFormatting>
  <conditionalFormatting sqref="I8:I20 Q8:Q20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0" topLeftCell="A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9.281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9.281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4" t="s">
        <v>28</v>
      </c>
      <c r="O1" s="535"/>
      <c r="P1" s="535"/>
      <c r="Q1" s="536"/>
    </row>
    <row r="2" ht="7.5" customHeight="1" thickBot="1"/>
    <row r="3" spans="1:17" ht="24" customHeight="1">
      <c r="A3" s="542" t="s">
        <v>40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4"/>
    </row>
    <row r="4" spans="1:17" ht="16.5" customHeight="1" thickBot="1">
      <c r="A4" s="545" t="s">
        <v>37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7"/>
    </row>
    <row r="5" spans="1:17" ht="15" thickBot="1">
      <c r="A5" s="551" t="s">
        <v>43</v>
      </c>
      <c r="B5" s="537" t="s">
        <v>36</v>
      </c>
      <c r="C5" s="538"/>
      <c r="D5" s="538"/>
      <c r="E5" s="538"/>
      <c r="F5" s="539"/>
      <c r="G5" s="539"/>
      <c r="H5" s="539"/>
      <c r="I5" s="540"/>
      <c r="J5" s="538" t="s">
        <v>35</v>
      </c>
      <c r="K5" s="538"/>
      <c r="L5" s="538"/>
      <c r="M5" s="538"/>
      <c r="N5" s="538"/>
      <c r="O5" s="538"/>
      <c r="P5" s="538"/>
      <c r="Q5" s="541"/>
    </row>
    <row r="6" spans="1:17" s="119" customFormat="1" ht="25.5" customHeight="1" thickBot="1">
      <c r="A6" s="552"/>
      <c r="B6" s="548" t="s">
        <v>152</v>
      </c>
      <c r="C6" s="549"/>
      <c r="D6" s="550"/>
      <c r="E6" s="554" t="s">
        <v>34</v>
      </c>
      <c r="F6" s="548" t="s">
        <v>153</v>
      </c>
      <c r="G6" s="549"/>
      <c r="H6" s="550"/>
      <c r="I6" s="556" t="s">
        <v>33</v>
      </c>
      <c r="J6" s="548" t="s">
        <v>154</v>
      </c>
      <c r="K6" s="549"/>
      <c r="L6" s="550"/>
      <c r="M6" s="554" t="s">
        <v>34</v>
      </c>
      <c r="N6" s="548" t="s">
        <v>155</v>
      </c>
      <c r="O6" s="549"/>
      <c r="P6" s="550"/>
      <c r="Q6" s="554" t="s">
        <v>33</v>
      </c>
    </row>
    <row r="7" spans="1:17" s="114" customFormat="1" ht="15" thickBot="1">
      <c r="A7" s="553"/>
      <c r="B7" s="118" t="s">
        <v>22</v>
      </c>
      <c r="C7" s="115" t="s">
        <v>21</v>
      </c>
      <c r="D7" s="115" t="s">
        <v>17</v>
      </c>
      <c r="E7" s="555"/>
      <c r="F7" s="118" t="s">
        <v>22</v>
      </c>
      <c r="G7" s="116" t="s">
        <v>21</v>
      </c>
      <c r="H7" s="115" t="s">
        <v>17</v>
      </c>
      <c r="I7" s="557"/>
      <c r="J7" s="118" t="s">
        <v>22</v>
      </c>
      <c r="K7" s="115" t="s">
        <v>21</v>
      </c>
      <c r="L7" s="116" t="s">
        <v>17</v>
      </c>
      <c r="M7" s="555"/>
      <c r="N7" s="117" t="s">
        <v>22</v>
      </c>
      <c r="O7" s="116" t="s">
        <v>21</v>
      </c>
      <c r="P7" s="115" t="s">
        <v>17</v>
      </c>
      <c r="Q7" s="555"/>
    </row>
    <row r="8" spans="1:17" s="121" customFormat="1" ht="16.5" customHeight="1" thickBot="1">
      <c r="A8" s="126" t="s">
        <v>24</v>
      </c>
      <c r="B8" s="124">
        <f>SUM(B9:B22)</f>
        <v>10965.478</v>
      </c>
      <c r="C8" s="123">
        <f>SUM(C9:C22)</f>
        <v>1288.1589999999997</v>
      </c>
      <c r="D8" s="123">
        <f aca="true" t="shared" si="0" ref="D8:D22">C8+B8</f>
        <v>12253.636999999999</v>
      </c>
      <c r="E8" s="125">
        <f aca="true" t="shared" si="1" ref="E8:E15">(D8/$D$8)</f>
        <v>1</v>
      </c>
      <c r="F8" s="124">
        <f>SUM(F9:F22)</f>
        <v>9757.755999999998</v>
      </c>
      <c r="G8" s="123">
        <f>SUM(G9:G22)</f>
        <v>1184.6799999999998</v>
      </c>
      <c r="H8" s="123">
        <f aca="true" t="shared" si="2" ref="H8:H22">G8+F8</f>
        <v>10942.435999999998</v>
      </c>
      <c r="I8" s="122">
        <f aca="true" t="shared" si="3" ref="I8:I16">(D8/H8-1)*100</f>
        <v>11.982715731670734</v>
      </c>
      <c r="J8" s="124">
        <f>SUM(J9:J22)</f>
        <v>96617.06400000004</v>
      </c>
      <c r="K8" s="123">
        <f>SUM(K9:K22)</f>
        <v>11927.295999999995</v>
      </c>
      <c r="L8" s="123">
        <f aca="true" t="shared" si="4" ref="L8:L22">K8+J8</f>
        <v>108544.36000000004</v>
      </c>
      <c r="M8" s="125">
        <f aca="true" t="shared" si="5" ref="M8:M15">(L8/$L$8)</f>
        <v>1</v>
      </c>
      <c r="N8" s="124">
        <f>SUM(N9:N22)</f>
        <v>91808.07900000004</v>
      </c>
      <c r="O8" s="123">
        <f>SUM(O9:O22)</f>
        <v>11282.472999999996</v>
      </c>
      <c r="P8" s="123">
        <f aca="true" t="shared" si="6" ref="P8:P22">O8+N8</f>
        <v>103090.55200000004</v>
      </c>
      <c r="Q8" s="122">
        <f aca="true" t="shared" si="7" ref="Q8:Q16">(L8/P8-1)*100</f>
        <v>5.290308271896738</v>
      </c>
    </row>
    <row r="9" spans="1:17" s="96" customFormat="1" ht="16.5" customHeight="1" thickTop="1">
      <c r="A9" s="107" t="s">
        <v>156</v>
      </c>
      <c r="B9" s="104">
        <v>4623.584999999999</v>
      </c>
      <c r="C9" s="103">
        <v>183.621</v>
      </c>
      <c r="D9" s="103">
        <f t="shared" si="0"/>
        <v>4807.205999999999</v>
      </c>
      <c r="E9" s="105">
        <f t="shared" si="1"/>
        <v>0.3923085039976294</v>
      </c>
      <c r="F9" s="104">
        <v>4134.517999999999</v>
      </c>
      <c r="G9" s="103">
        <v>246.21800000000002</v>
      </c>
      <c r="H9" s="103">
        <f t="shared" si="2"/>
        <v>4380.735999999999</v>
      </c>
      <c r="I9" s="106">
        <f t="shared" si="3"/>
        <v>9.735122134728048</v>
      </c>
      <c r="J9" s="104">
        <v>38817.47599999999</v>
      </c>
      <c r="K9" s="103">
        <v>1826.516</v>
      </c>
      <c r="L9" s="103">
        <f t="shared" si="4"/>
        <v>40643.99199999999</v>
      </c>
      <c r="M9" s="105">
        <f t="shared" si="5"/>
        <v>0.3744459131731946</v>
      </c>
      <c r="N9" s="104">
        <v>34573.01499999999</v>
      </c>
      <c r="O9" s="103">
        <v>1744.827</v>
      </c>
      <c r="P9" s="103">
        <f t="shared" si="6"/>
        <v>36317.84199999999</v>
      </c>
      <c r="Q9" s="102">
        <f t="shared" si="7"/>
        <v>11.911913708969823</v>
      </c>
    </row>
    <row r="10" spans="1:17" s="96" customFormat="1" ht="16.5" customHeight="1">
      <c r="A10" s="107" t="s">
        <v>157</v>
      </c>
      <c r="B10" s="104">
        <v>1819.7779999999989</v>
      </c>
      <c r="C10" s="103">
        <v>0</v>
      </c>
      <c r="D10" s="103">
        <f t="shared" si="0"/>
        <v>1819.7779999999989</v>
      </c>
      <c r="E10" s="105">
        <f t="shared" si="1"/>
        <v>0.1485092140398805</v>
      </c>
      <c r="F10" s="104">
        <v>1390.3079999999982</v>
      </c>
      <c r="G10" s="103"/>
      <c r="H10" s="103">
        <f t="shared" si="2"/>
        <v>1390.3079999999982</v>
      </c>
      <c r="I10" s="106">
        <f t="shared" si="3"/>
        <v>30.89027755001059</v>
      </c>
      <c r="J10" s="104">
        <v>14469.187000000062</v>
      </c>
      <c r="K10" s="103"/>
      <c r="L10" s="103">
        <f t="shared" si="4"/>
        <v>14469.187000000062</v>
      </c>
      <c r="M10" s="105">
        <f t="shared" si="5"/>
        <v>0.1333020619403906</v>
      </c>
      <c r="N10" s="104">
        <v>11391.502000000055</v>
      </c>
      <c r="O10" s="103">
        <v>1.0010000000000001</v>
      </c>
      <c r="P10" s="103">
        <f t="shared" si="6"/>
        <v>11392.503000000055</v>
      </c>
      <c r="Q10" s="102">
        <f t="shared" si="7"/>
        <v>27.00621628100508</v>
      </c>
    </row>
    <row r="11" spans="1:17" s="96" customFormat="1" ht="16.5" customHeight="1">
      <c r="A11" s="107" t="s">
        <v>169</v>
      </c>
      <c r="B11" s="104">
        <v>1740.6029999999998</v>
      </c>
      <c r="C11" s="103">
        <v>0</v>
      </c>
      <c r="D11" s="103">
        <f t="shared" si="0"/>
        <v>1740.6029999999998</v>
      </c>
      <c r="E11" s="105">
        <f t="shared" si="1"/>
        <v>0.14204786709447978</v>
      </c>
      <c r="F11" s="104">
        <v>712.4950000000001</v>
      </c>
      <c r="G11" s="103"/>
      <c r="H11" s="103">
        <f t="shared" si="2"/>
        <v>712.4950000000001</v>
      </c>
      <c r="I11" s="106">
        <f t="shared" si="3"/>
        <v>144.29687225875261</v>
      </c>
      <c r="J11" s="104">
        <v>14249.991</v>
      </c>
      <c r="K11" s="103"/>
      <c r="L11" s="103">
        <f t="shared" si="4"/>
        <v>14249.991</v>
      </c>
      <c r="M11" s="105">
        <f t="shared" si="5"/>
        <v>0.13128264794227903</v>
      </c>
      <c r="N11" s="104">
        <v>8061.1849999999995</v>
      </c>
      <c r="O11" s="103"/>
      <c r="P11" s="103">
        <f t="shared" si="6"/>
        <v>8061.1849999999995</v>
      </c>
      <c r="Q11" s="102">
        <f t="shared" si="7"/>
        <v>76.77290621664186</v>
      </c>
    </row>
    <row r="12" spans="1:17" s="96" customFormat="1" ht="16.5" customHeight="1">
      <c r="A12" s="107" t="s">
        <v>170</v>
      </c>
      <c r="B12" s="104">
        <v>1102.4450000000002</v>
      </c>
      <c r="C12" s="103">
        <v>0</v>
      </c>
      <c r="D12" s="103">
        <f t="shared" si="0"/>
        <v>1102.4450000000002</v>
      </c>
      <c r="E12" s="105">
        <f t="shared" si="1"/>
        <v>0.08996879865137186</v>
      </c>
      <c r="F12" s="104">
        <v>1182.472</v>
      </c>
      <c r="G12" s="103"/>
      <c r="H12" s="103">
        <f t="shared" si="2"/>
        <v>1182.472</v>
      </c>
      <c r="I12" s="106">
        <f t="shared" si="3"/>
        <v>-6.76777124532334</v>
      </c>
      <c r="J12" s="104">
        <v>13500.790999999996</v>
      </c>
      <c r="K12" s="103"/>
      <c r="L12" s="103">
        <f t="shared" si="4"/>
        <v>13500.790999999996</v>
      </c>
      <c r="M12" s="105">
        <f t="shared" si="5"/>
        <v>0.12438040078729093</v>
      </c>
      <c r="N12" s="104">
        <v>16339.755999999998</v>
      </c>
      <c r="O12" s="103"/>
      <c r="P12" s="103">
        <f t="shared" si="6"/>
        <v>16339.755999999998</v>
      </c>
      <c r="Q12" s="102">
        <f t="shared" si="7"/>
        <v>-17.3745862545316</v>
      </c>
    </row>
    <row r="13" spans="1:17" s="96" customFormat="1" ht="16.5" customHeight="1">
      <c r="A13" s="107" t="s">
        <v>159</v>
      </c>
      <c r="B13" s="104">
        <v>492.44899999999996</v>
      </c>
      <c r="C13" s="103">
        <v>0</v>
      </c>
      <c r="D13" s="103">
        <f t="shared" si="0"/>
        <v>492.44899999999996</v>
      </c>
      <c r="E13" s="105">
        <f t="shared" si="1"/>
        <v>0.04018798663613097</v>
      </c>
      <c r="F13" s="104">
        <v>668.805</v>
      </c>
      <c r="G13" s="103"/>
      <c r="H13" s="103">
        <f t="shared" si="2"/>
        <v>668.805</v>
      </c>
      <c r="I13" s="106">
        <f t="shared" si="3"/>
        <v>-26.368822003424018</v>
      </c>
      <c r="J13" s="104">
        <v>4932.447999999998</v>
      </c>
      <c r="K13" s="103"/>
      <c r="L13" s="103">
        <f t="shared" si="4"/>
        <v>4932.447999999998</v>
      </c>
      <c r="M13" s="105">
        <f t="shared" si="5"/>
        <v>0.04544177145638885</v>
      </c>
      <c r="N13" s="104">
        <v>5513.870000000002</v>
      </c>
      <c r="O13" s="103"/>
      <c r="P13" s="103">
        <f t="shared" si="6"/>
        <v>5513.870000000002</v>
      </c>
      <c r="Q13" s="102">
        <f t="shared" si="7"/>
        <v>-10.544717231273204</v>
      </c>
    </row>
    <row r="14" spans="1:17" s="96" customFormat="1" ht="16.5" customHeight="1">
      <c r="A14" s="107" t="s">
        <v>171</v>
      </c>
      <c r="B14" s="104">
        <v>0</v>
      </c>
      <c r="C14" s="103">
        <v>430.85</v>
      </c>
      <c r="D14" s="103">
        <f>C14+B14</f>
        <v>430.85</v>
      </c>
      <c r="E14" s="105">
        <f>(D14/$D$8)</f>
        <v>0.035160989345449034</v>
      </c>
      <c r="F14" s="104"/>
      <c r="G14" s="103">
        <v>343.7539999999999</v>
      </c>
      <c r="H14" s="103">
        <f>G14+F14</f>
        <v>343.7539999999999</v>
      </c>
      <c r="I14" s="106">
        <f>(D14/H14-1)*100</f>
        <v>25.33672335449191</v>
      </c>
      <c r="J14" s="104"/>
      <c r="K14" s="103">
        <v>3474.424999999999</v>
      </c>
      <c r="L14" s="103">
        <f>K14+J14</f>
        <v>3474.424999999999</v>
      </c>
      <c r="M14" s="105">
        <f>(L14/$L$8)</f>
        <v>0.03200926330948929</v>
      </c>
      <c r="N14" s="104"/>
      <c r="O14" s="103">
        <v>3596.8640000000023</v>
      </c>
      <c r="P14" s="103">
        <f>O14+N14</f>
        <v>3596.8640000000023</v>
      </c>
      <c r="Q14" s="102">
        <f>(L14/P14-1)*100</f>
        <v>-3.4040486379246837</v>
      </c>
    </row>
    <row r="15" spans="1:17" s="96" customFormat="1" ht="16.5" customHeight="1">
      <c r="A15" s="107" t="s">
        <v>172</v>
      </c>
      <c r="B15" s="104">
        <v>271.2</v>
      </c>
      <c r="C15" s="103">
        <v>0</v>
      </c>
      <c r="D15" s="103">
        <f t="shared" si="0"/>
        <v>271.2</v>
      </c>
      <c r="E15" s="105">
        <f t="shared" si="1"/>
        <v>0.02213220450385465</v>
      </c>
      <c r="F15" s="104">
        <v>228.55000000000004</v>
      </c>
      <c r="G15" s="103"/>
      <c r="H15" s="103">
        <f t="shared" si="2"/>
        <v>228.55000000000004</v>
      </c>
      <c r="I15" s="106">
        <f t="shared" si="3"/>
        <v>18.66112448042001</v>
      </c>
      <c r="J15" s="104">
        <v>2201.399999999999</v>
      </c>
      <c r="K15" s="103"/>
      <c r="L15" s="103">
        <f t="shared" si="4"/>
        <v>2201.399999999999</v>
      </c>
      <c r="M15" s="105">
        <f t="shared" si="5"/>
        <v>0.02028110903228872</v>
      </c>
      <c r="N15" s="104">
        <v>1727.7499999999989</v>
      </c>
      <c r="O15" s="103"/>
      <c r="P15" s="103">
        <f t="shared" si="6"/>
        <v>1727.7499999999989</v>
      </c>
      <c r="Q15" s="102">
        <f t="shared" si="7"/>
        <v>27.414267110403735</v>
      </c>
    </row>
    <row r="16" spans="1:17" s="96" customFormat="1" ht="16.5" customHeight="1">
      <c r="A16" s="107" t="s">
        <v>173</v>
      </c>
      <c r="B16" s="104">
        <v>193.30300000000003</v>
      </c>
      <c r="C16" s="103">
        <v>0</v>
      </c>
      <c r="D16" s="103">
        <f>C16+B16</f>
        <v>193.30300000000003</v>
      </c>
      <c r="E16" s="105">
        <f aca="true" t="shared" si="8" ref="E16:E22">(D16/$D$8)</f>
        <v>0.015775153123925578</v>
      </c>
      <c r="F16" s="104">
        <v>16.8</v>
      </c>
      <c r="G16" s="103"/>
      <c r="H16" s="103">
        <f>G16+F16</f>
        <v>16.8</v>
      </c>
      <c r="I16" s="106">
        <f t="shared" si="3"/>
        <v>1050.6130952380954</v>
      </c>
      <c r="J16" s="104">
        <v>1262.4650000000001</v>
      </c>
      <c r="K16" s="103"/>
      <c r="L16" s="103">
        <f>K16+J16</f>
        <v>1262.4650000000001</v>
      </c>
      <c r="M16" s="105">
        <f aca="true" t="shared" si="9" ref="M16:M22">(L16/$L$8)</f>
        <v>0.01163086686401762</v>
      </c>
      <c r="N16" s="104">
        <v>201.60000000000022</v>
      </c>
      <c r="O16" s="103"/>
      <c r="P16" s="103">
        <f>O16+N16</f>
        <v>201.60000000000022</v>
      </c>
      <c r="Q16" s="102">
        <f t="shared" si="7"/>
        <v>526.2227182539676</v>
      </c>
    </row>
    <row r="17" spans="1:17" s="96" customFormat="1" ht="16.5" customHeight="1">
      <c r="A17" s="465" t="s">
        <v>163</v>
      </c>
      <c r="B17" s="466">
        <v>0</v>
      </c>
      <c r="C17" s="467">
        <v>186.18799999999993</v>
      </c>
      <c r="D17" s="467">
        <f>C17+B17</f>
        <v>186.18799999999993</v>
      </c>
      <c r="E17" s="468">
        <f t="shared" si="8"/>
        <v>0.015194509189394132</v>
      </c>
      <c r="F17" s="466"/>
      <c r="G17" s="467">
        <v>211.0600000000001</v>
      </c>
      <c r="H17" s="467">
        <f>G17+F17</f>
        <v>211.0600000000001</v>
      </c>
      <c r="I17" s="469">
        <f aca="true" t="shared" si="10" ref="I17:I22">(D17/H17-1)*100</f>
        <v>-11.784326731735117</v>
      </c>
      <c r="J17" s="466"/>
      <c r="K17" s="467">
        <v>2202.263999999994</v>
      </c>
      <c r="L17" s="467">
        <f>K17+J17</f>
        <v>2202.263999999994</v>
      </c>
      <c r="M17" s="468">
        <f t="shared" si="9"/>
        <v>0.020289068911549097</v>
      </c>
      <c r="N17" s="466"/>
      <c r="O17" s="467">
        <v>2086.9219999999927</v>
      </c>
      <c r="P17" s="467">
        <f>O17+N17</f>
        <v>2086.9219999999927</v>
      </c>
      <c r="Q17" s="470">
        <f aca="true" t="shared" si="11" ref="Q17:Q22">(L17/P17-1)*100</f>
        <v>5.526895590731318</v>
      </c>
    </row>
    <row r="18" spans="1:17" s="96" customFormat="1" ht="16.5" customHeight="1">
      <c r="A18" s="107" t="s">
        <v>174</v>
      </c>
      <c r="B18" s="104">
        <v>178.034</v>
      </c>
      <c r="C18" s="103">
        <v>0</v>
      </c>
      <c r="D18" s="103">
        <f t="shared" si="0"/>
        <v>178.034</v>
      </c>
      <c r="E18" s="105">
        <f t="shared" si="8"/>
        <v>0.014529074102652136</v>
      </c>
      <c r="F18" s="104">
        <v>289.07399999999996</v>
      </c>
      <c r="G18" s="103"/>
      <c r="H18" s="103">
        <f t="shared" si="2"/>
        <v>289.07399999999996</v>
      </c>
      <c r="I18" s="106">
        <f t="shared" si="10"/>
        <v>-38.41230965081605</v>
      </c>
      <c r="J18" s="104">
        <v>1742.8689999999997</v>
      </c>
      <c r="K18" s="103"/>
      <c r="L18" s="103">
        <f t="shared" si="4"/>
        <v>1742.8689999999997</v>
      </c>
      <c r="M18" s="105">
        <f t="shared" si="9"/>
        <v>0.016056743989277738</v>
      </c>
      <c r="N18" s="104">
        <v>2216.149</v>
      </c>
      <c r="O18" s="103"/>
      <c r="P18" s="103">
        <f t="shared" si="6"/>
        <v>2216.149</v>
      </c>
      <c r="Q18" s="102">
        <f t="shared" si="11"/>
        <v>-21.355964783956328</v>
      </c>
    </row>
    <row r="19" spans="1:17" s="96" customFormat="1" ht="16.5" customHeight="1">
      <c r="A19" s="107" t="s">
        <v>175</v>
      </c>
      <c r="B19" s="104">
        <v>161.58499999999998</v>
      </c>
      <c r="C19" s="103">
        <v>0</v>
      </c>
      <c r="D19" s="103">
        <f t="shared" si="0"/>
        <v>161.58499999999998</v>
      </c>
      <c r="E19" s="105">
        <f t="shared" si="8"/>
        <v>0.013186697141428295</v>
      </c>
      <c r="F19" s="104">
        <v>282.00000000000006</v>
      </c>
      <c r="G19" s="103"/>
      <c r="H19" s="103">
        <f t="shared" si="2"/>
        <v>282.00000000000006</v>
      </c>
      <c r="I19" s="106">
        <f t="shared" si="10"/>
        <v>-42.70035460992909</v>
      </c>
      <c r="J19" s="104">
        <v>1820.4160000000006</v>
      </c>
      <c r="K19" s="103"/>
      <c r="L19" s="103">
        <f t="shared" si="4"/>
        <v>1820.4160000000006</v>
      </c>
      <c r="M19" s="105">
        <f t="shared" si="9"/>
        <v>0.016771170791370457</v>
      </c>
      <c r="N19" s="104">
        <v>2358.322</v>
      </c>
      <c r="O19" s="103"/>
      <c r="P19" s="103">
        <f t="shared" si="6"/>
        <v>2358.322</v>
      </c>
      <c r="Q19" s="102">
        <f t="shared" si="11"/>
        <v>-22.808844593740783</v>
      </c>
    </row>
    <row r="20" spans="1:17" s="96" customFormat="1" ht="16.5" customHeight="1">
      <c r="A20" s="107" t="s">
        <v>176</v>
      </c>
      <c r="B20" s="104">
        <v>133.089</v>
      </c>
      <c r="C20" s="103">
        <v>0</v>
      </c>
      <c r="D20" s="103">
        <f t="shared" si="0"/>
        <v>133.089</v>
      </c>
      <c r="E20" s="105">
        <f t="shared" si="8"/>
        <v>0.010861183500049823</v>
      </c>
      <c r="F20" s="104"/>
      <c r="G20" s="103"/>
      <c r="H20" s="103">
        <f t="shared" si="2"/>
        <v>0</v>
      </c>
      <c r="I20" s="106"/>
      <c r="J20" s="104">
        <v>860.371</v>
      </c>
      <c r="K20" s="103"/>
      <c r="L20" s="103">
        <f t="shared" si="4"/>
        <v>860.371</v>
      </c>
      <c r="M20" s="105">
        <f t="shared" si="9"/>
        <v>0.007926445924965605</v>
      </c>
      <c r="N20" s="104"/>
      <c r="O20" s="103"/>
      <c r="P20" s="103">
        <f t="shared" si="6"/>
        <v>0</v>
      </c>
      <c r="Q20" s="102"/>
    </row>
    <row r="21" spans="1:17" s="96" customFormat="1" ht="16.5" customHeight="1">
      <c r="A21" s="107" t="s">
        <v>162</v>
      </c>
      <c r="B21" s="104">
        <v>119.40599999999999</v>
      </c>
      <c r="C21" s="103">
        <v>0</v>
      </c>
      <c r="D21" s="103">
        <f t="shared" si="0"/>
        <v>119.40599999999999</v>
      </c>
      <c r="E21" s="105">
        <f t="shared" si="8"/>
        <v>0.009744535438743616</v>
      </c>
      <c r="F21" s="104">
        <v>55.669</v>
      </c>
      <c r="G21" s="103"/>
      <c r="H21" s="103">
        <f t="shared" si="2"/>
        <v>55.669</v>
      </c>
      <c r="I21" s="106">
        <f t="shared" si="10"/>
        <v>114.49280569077942</v>
      </c>
      <c r="J21" s="104">
        <v>891.5969999999993</v>
      </c>
      <c r="K21" s="103">
        <v>0.033</v>
      </c>
      <c r="L21" s="103">
        <f t="shared" si="4"/>
        <v>891.6299999999993</v>
      </c>
      <c r="M21" s="105">
        <f t="shared" si="9"/>
        <v>0.008214429565939667</v>
      </c>
      <c r="N21" s="104">
        <v>522.9829999999997</v>
      </c>
      <c r="O21" s="103"/>
      <c r="P21" s="103">
        <f t="shared" si="6"/>
        <v>522.9829999999997</v>
      </c>
      <c r="Q21" s="102">
        <f t="shared" si="11"/>
        <v>70.48928932680407</v>
      </c>
    </row>
    <row r="22" spans="1:17" s="96" customFormat="1" ht="16.5" customHeight="1" thickBot="1">
      <c r="A22" s="101" t="s">
        <v>167</v>
      </c>
      <c r="B22" s="98">
        <v>130.00099999999998</v>
      </c>
      <c r="C22" s="97">
        <v>487.49999999999983</v>
      </c>
      <c r="D22" s="97">
        <f t="shared" si="0"/>
        <v>617.5009999999997</v>
      </c>
      <c r="E22" s="99">
        <f t="shared" si="8"/>
        <v>0.050393283235010126</v>
      </c>
      <c r="F22" s="98">
        <v>797.0649999999998</v>
      </c>
      <c r="G22" s="97">
        <v>383.64799999999985</v>
      </c>
      <c r="H22" s="97">
        <f t="shared" si="2"/>
        <v>1180.7129999999997</v>
      </c>
      <c r="I22" s="100">
        <f t="shared" si="10"/>
        <v>-47.70100778089172</v>
      </c>
      <c r="J22" s="98">
        <v>1868.0530000000003</v>
      </c>
      <c r="K22" s="97">
        <v>4424.058000000001</v>
      </c>
      <c r="L22" s="97">
        <f t="shared" si="4"/>
        <v>6292.111000000001</v>
      </c>
      <c r="M22" s="99">
        <f t="shared" si="9"/>
        <v>0.057968106311557764</v>
      </c>
      <c r="N22" s="98">
        <v>8901.946999999996</v>
      </c>
      <c r="O22" s="97">
        <v>3852.8590000000004</v>
      </c>
      <c r="P22" s="97">
        <f t="shared" si="6"/>
        <v>12754.805999999997</v>
      </c>
      <c r="Q22" s="426">
        <f t="shared" si="11"/>
        <v>-50.66870480037091</v>
      </c>
    </row>
    <row r="23" s="95" customFormat="1" ht="15">
      <c r="A23" s="120" t="s">
        <v>168</v>
      </c>
    </row>
    <row r="24" ht="15">
      <c r="A24" s="120" t="s">
        <v>39</v>
      </c>
    </row>
    <row r="25" ht="15">
      <c r="A25" s="93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3:Q65536 I23:I65536 Q3 I3">
    <cfRule type="cellIs" priority="8" dxfId="95" operator="lessThan" stopIfTrue="1">
      <formula>0</formula>
    </cfRule>
  </conditionalFormatting>
  <conditionalFormatting sqref="I8:I22 Q8:Q22">
    <cfRule type="cellIs" priority="9" dxfId="95" operator="lessThan" stopIfTrue="1">
      <formula>0</formula>
    </cfRule>
    <cfRule type="cellIs" priority="10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4">
      <selection activeCell="A15" sqref="A15:IV15"/>
    </sheetView>
  </sheetViews>
  <sheetFormatPr defaultColWidth="8.00390625" defaultRowHeight="15"/>
  <cols>
    <col min="1" max="1" width="29.28125" style="127" customWidth="1"/>
    <col min="2" max="2" width="10.57421875" style="127" bestFit="1" customWidth="1"/>
    <col min="3" max="3" width="12.421875" style="127" bestFit="1" customWidth="1"/>
    <col min="4" max="4" width="9.57421875" style="127" bestFit="1" customWidth="1"/>
    <col min="5" max="5" width="11.7109375" style="127" bestFit="1" customWidth="1"/>
    <col min="6" max="6" width="11.7109375" style="127" customWidth="1"/>
    <col min="7" max="7" width="10.7109375" style="127" customWidth="1"/>
    <col min="8" max="8" width="10.421875" style="127" bestFit="1" customWidth="1"/>
    <col min="9" max="9" width="11.7109375" style="127" bestFit="1" customWidth="1"/>
    <col min="10" max="10" width="9.57421875" style="127" bestFit="1" customWidth="1"/>
    <col min="11" max="11" width="11.7109375" style="127" bestFit="1" customWidth="1"/>
    <col min="12" max="12" width="10.8515625" style="127" customWidth="1"/>
    <col min="13" max="13" width="9.421875" style="127" customWidth="1"/>
    <col min="14" max="14" width="11.140625" style="127" customWidth="1"/>
    <col min="15" max="15" width="12.421875" style="127" bestFit="1" customWidth="1"/>
    <col min="16" max="16" width="9.421875" style="127" customWidth="1"/>
    <col min="17" max="17" width="10.57421875" style="127" bestFit="1" customWidth="1"/>
    <col min="18" max="18" width="12.7109375" style="127" bestFit="1" customWidth="1"/>
    <col min="19" max="19" width="10.140625" style="127" customWidth="1"/>
    <col min="20" max="21" width="11.140625" style="127" bestFit="1" customWidth="1"/>
    <col min="22" max="23" width="10.28125" style="127" customWidth="1"/>
    <col min="24" max="24" width="12.7109375" style="127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568" t="s">
        <v>45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70"/>
    </row>
    <row r="4" spans="1:25" ht="21" customHeight="1" thickBot="1">
      <c r="A4" s="582" t="s">
        <v>44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</row>
    <row r="5" spans="1:25" s="173" customFormat="1" ht="19.5" customHeight="1" thickBot="1" thickTop="1">
      <c r="A5" s="571" t="s">
        <v>43</v>
      </c>
      <c r="B5" s="586" t="s">
        <v>36</v>
      </c>
      <c r="C5" s="587"/>
      <c r="D5" s="587"/>
      <c r="E5" s="587"/>
      <c r="F5" s="587"/>
      <c r="G5" s="587"/>
      <c r="H5" s="587"/>
      <c r="I5" s="587"/>
      <c r="J5" s="588"/>
      <c r="K5" s="588"/>
      <c r="L5" s="588"/>
      <c r="M5" s="589"/>
      <c r="N5" s="590" t="s">
        <v>35</v>
      </c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9"/>
    </row>
    <row r="6" spans="1:25" s="172" customFormat="1" ht="26.25" customHeight="1" thickBot="1">
      <c r="A6" s="572"/>
      <c r="B6" s="578" t="s">
        <v>152</v>
      </c>
      <c r="C6" s="579"/>
      <c r="D6" s="579"/>
      <c r="E6" s="579"/>
      <c r="F6" s="580"/>
      <c r="G6" s="575" t="s">
        <v>34</v>
      </c>
      <c r="H6" s="578" t="s">
        <v>153</v>
      </c>
      <c r="I6" s="579"/>
      <c r="J6" s="579"/>
      <c r="K6" s="579"/>
      <c r="L6" s="580"/>
      <c r="M6" s="575" t="s">
        <v>33</v>
      </c>
      <c r="N6" s="585" t="s">
        <v>154</v>
      </c>
      <c r="O6" s="579"/>
      <c r="P6" s="579"/>
      <c r="Q6" s="579"/>
      <c r="R6" s="579"/>
      <c r="S6" s="575" t="s">
        <v>34</v>
      </c>
      <c r="T6" s="585" t="s">
        <v>155</v>
      </c>
      <c r="U6" s="579"/>
      <c r="V6" s="579"/>
      <c r="W6" s="579"/>
      <c r="X6" s="579"/>
      <c r="Y6" s="575" t="s">
        <v>33</v>
      </c>
    </row>
    <row r="7" spans="1:25" s="167" customFormat="1" ht="26.25" customHeight="1">
      <c r="A7" s="573"/>
      <c r="B7" s="558" t="s">
        <v>22</v>
      </c>
      <c r="C7" s="559"/>
      <c r="D7" s="560" t="s">
        <v>21</v>
      </c>
      <c r="E7" s="561"/>
      <c r="F7" s="562" t="s">
        <v>17</v>
      </c>
      <c r="G7" s="576"/>
      <c r="H7" s="558" t="s">
        <v>22</v>
      </c>
      <c r="I7" s="559"/>
      <c r="J7" s="560" t="s">
        <v>21</v>
      </c>
      <c r="K7" s="561"/>
      <c r="L7" s="562" t="s">
        <v>17</v>
      </c>
      <c r="M7" s="576"/>
      <c r="N7" s="559" t="s">
        <v>22</v>
      </c>
      <c r="O7" s="559"/>
      <c r="P7" s="564" t="s">
        <v>21</v>
      </c>
      <c r="Q7" s="559"/>
      <c r="R7" s="562" t="s">
        <v>17</v>
      </c>
      <c r="S7" s="576"/>
      <c r="T7" s="565" t="s">
        <v>22</v>
      </c>
      <c r="U7" s="561"/>
      <c r="V7" s="560" t="s">
        <v>21</v>
      </c>
      <c r="W7" s="581"/>
      <c r="X7" s="562" t="s">
        <v>17</v>
      </c>
      <c r="Y7" s="576"/>
    </row>
    <row r="8" spans="1:25" s="167" customFormat="1" ht="31.5" thickBot="1">
      <c r="A8" s="574"/>
      <c r="B8" s="170" t="s">
        <v>19</v>
      </c>
      <c r="C8" s="168" t="s">
        <v>18</v>
      </c>
      <c r="D8" s="169" t="s">
        <v>19</v>
      </c>
      <c r="E8" s="168" t="s">
        <v>18</v>
      </c>
      <c r="F8" s="563"/>
      <c r="G8" s="577"/>
      <c r="H8" s="170" t="s">
        <v>19</v>
      </c>
      <c r="I8" s="168" t="s">
        <v>18</v>
      </c>
      <c r="J8" s="169" t="s">
        <v>19</v>
      </c>
      <c r="K8" s="168" t="s">
        <v>18</v>
      </c>
      <c r="L8" s="563"/>
      <c r="M8" s="577"/>
      <c r="N8" s="171" t="s">
        <v>19</v>
      </c>
      <c r="O8" s="168" t="s">
        <v>18</v>
      </c>
      <c r="P8" s="169" t="s">
        <v>19</v>
      </c>
      <c r="Q8" s="168" t="s">
        <v>18</v>
      </c>
      <c r="R8" s="563"/>
      <c r="S8" s="577"/>
      <c r="T8" s="170" t="s">
        <v>19</v>
      </c>
      <c r="U8" s="168" t="s">
        <v>18</v>
      </c>
      <c r="V8" s="169" t="s">
        <v>19</v>
      </c>
      <c r="W8" s="168" t="s">
        <v>18</v>
      </c>
      <c r="X8" s="563"/>
      <c r="Y8" s="577"/>
    </row>
    <row r="9" spans="1:25" s="156" customFormat="1" ht="18" customHeight="1" thickBot="1" thickTop="1">
      <c r="A9" s="166" t="s">
        <v>24</v>
      </c>
      <c r="B9" s="165">
        <f>SUM(B10:B37)</f>
        <v>370676</v>
      </c>
      <c r="C9" s="159">
        <f>SUM(C10:C37)</f>
        <v>341824</v>
      </c>
      <c r="D9" s="160">
        <f>SUM(D10:D37)</f>
        <v>3643</v>
      </c>
      <c r="E9" s="159">
        <f>SUM(E10:E37)</f>
        <v>3215</v>
      </c>
      <c r="F9" s="158">
        <f aca="true" t="shared" si="0" ref="F9:F37">SUM(B9:E9)</f>
        <v>719358</v>
      </c>
      <c r="G9" s="162">
        <f aca="true" t="shared" si="1" ref="G9:G37">F9/$F$9</f>
        <v>1</v>
      </c>
      <c r="H9" s="161">
        <f>SUM(H10:H37)</f>
        <v>325831</v>
      </c>
      <c r="I9" s="159">
        <f>SUM(I10:I37)</f>
        <v>299764</v>
      </c>
      <c r="J9" s="160">
        <f>SUM(J10:J37)</f>
        <v>1457</v>
      </c>
      <c r="K9" s="159">
        <f>SUM(K10:K37)</f>
        <v>1247</v>
      </c>
      <c r="L9" s="158">
        <f aca="true" t="shared" si="2" ref="L9:L37">SUM(H9:K9)</f>
        <v>628299</v>
      </c>
      <c r="M9" s="164">
        <f aca="true" t="shared" si="3" ref="M9:M37">IF(ISERROR(F9/L9-1),"         /0",(F9/L9-1))</f>
        <v>0.14492940463059778</v>
      </c>
      <c r="N9" s="163">
        <f>SUM(N10:N37)</f>
        <v>3273570</v>
      </c>
      <c r="O9" s="159">
        <f>SUM(O10:O37)</f>
        <v>3173684</v>
      </c>
      <c r="P9" s="160">
        <f>SUM(P10:P37)</f>
        <v>36074</v>
      </c>
      <c r="Q9" s="159">
        <f>SUM(Q10:Q37)</f>
        <v>36703</v>
      </c>
      <c r="R9" s="158">
        <f aca="true" t="shared" si="4" ref="R9:R37">SUM(N9:Q9)</f>
        <v>6520031</v>
      </c>
      <c r="S9" s="162">
        <f aca="true" t="shared" si="5" ref="S9:S37">R9/$R$9</f>
        <v>1</v>
      </c>
      <c r="T9" s="161">
        <f>SUM(T10:T37)</f>
        <v>2895866</v>
      </c>
      <c r="U9" s="159">
        <f>SUM(U10:U37)</f>
        <v>2782440</v>
      </c>
      <c r="V9" s="160">
        <f>SUM(V10:V37)</f>
        <v>21485</v>
      </c>
      <c r="W9" s="159">
        <f>SUM(W10:W37)</f>
        <v>19416</v>
      </c>
      <c r="X9" s="158">
        <f aca="true" t="shared" si="6" ref="X9:X37">SUM(T9:W9)</f>
        <v>5719207</v>
      </c>
      <c r="Y9" s="157">
        <f>IF(ISERROR(R9/X9-1),"         /0",(R9/X9-1))</f>
        <v>0.14002360816805548</v>
      </c>
    </row>
    <row r="10" spans="1:25" ht="19.5" customHeight="1" thickTop="1">
      <c r="A10" s="155" t="s">
        <v>156</v>
      </c>
      <c r="B10" s="153">
        <v>115372</v>
      </c>
      <c r="C10" s="149">
        <v>111162</v>
      </c>
      <c r="D10" s="150">
        <v>2949</v>
      </c>
      <c r="E10" s="149">
        <v>2600</v>
      </c>
      <c r="F10" s="148">
        <f t="shared" si="0"/>
        <v>232083</v>
      </c>
      <c r="G10" s="152">
        <f t="shared" si="1"/>
        <v>0.3226251741135846</v>
      </c>
      <c r="H10" s="151">
        <v>116067</v>
      </c>
      <c r="I10" s="149">
        <v>108029</v>
      </c>
      <c r="J10" s="150">
        <v>763</v>
      </c>
      <c r="K10" s="149">
        <v>677</v>
      </c>
      <c r="L10" s="148">
        <f t="shared" si="2"/>
        <v>225536</v>
      </c>
      <c r="M10" s="154">
        <f t="shared" si="3"/>
        <v>0.029028625141884312</v>
      </c>
      <c r="N10" s="153">
        <v>1099297</v>
      </c>
      <c r="O10" s="149">
        <v>1090880</v>
      </c>
      <c r="P10" s="150">
        <v>29343</v>
      </c>
      <c r="Q10" s="149">
        <v>29561</v>
      </c>
      <c r="R10" s="148">
        <f t="shared" si="4"/>
        <v>2249081</v>
      </c>
      <c r="S10" s="152">
        <f t="shared" si="5"/>
        <v>0.344949433522632</v>
      </c>
      <c r="T10" s="151">
        <v>1048897</v>
      </c>
      <c r="U10" s="149">
        <v>1015854</v>
      </c>
      <c r="V10" s="150">
        <v>7059</v>
      </c>
      <c r="W10" s="149">
        <v>5705</v>
      </c>
      <c r="X10" s="148">
        <f t="shared" si="6"/>
        <v>2077515</v>
      </c>
      <c r="Y10" s="147">
        <f aca="true" t="shared" si="7" ref="Y10:Y37">IF(ISERROR(R10/X10-1),"         /0",IF(R10/X10&gt;5,"  *  ",(R10/X10-1)))</f>
        <v>0.08258231589182263</v>
      </c>
    </row>
    <row r="11" spans="1:25" ht="19.5" customHeight="1">
      <c r="A11" s="146" t="s">
        <v>159</v>
      </c>
      <c r="B11" s="144">
        <v>50361</v>
      </c>
      <c r="C11" s="140">
        <v>44644</v>
      </c>
      <c r="D11" s="141">
        <v>0</v>
      </c>
      <c r="E11" s="140">
        <v>0</v>
      </c>
      <c r="F11" s="139">
        <f t="shared" si="0"/>
        <v>95005</v>
      </c>
      <c r="G11" s="143">
        <f t="shared" si="1"/>
        <v>0.13206915054812762</v>
      </c>
      <c r="H11" s="142">
        <v>48006</v>
      </c>
      <c r="I11" s="140">
        <v>43657</v>
      </c>
      <c r="J11" s="141">
        <v>118</v>
      </c>
      <c r="K11" s="140">
        <v>116</v>
      </c>
      <c r="L11" s="139">
        <f t="shared" si="2"/>
        <v>91897</v>
      </c>
      <c r="M11" s="145">
        <f t="shared" si="3"/>
        <v>0.03382047292077006</v>
      </c>
      <c r="N11" s="144">
        <v>465439</v>
      </c>
      <c r="O11" s="140">
        <v>440814</v>
      </c>
      <c r="P11" s="141">
        <v>1726</v>
      </c>
      <c r="Q11" s="140">
        <v>1959</v>
      </c>
      <c r="R11" s="139">
        <f t="shared" si="4"/>
        <v>909938</v>
      </c>
      <c r="S11" s="143">
        <f t="shared" si="5"/>
        <v>0.13956037939083418</v>
      </c>
      <c r="T11" s="142">
        <v>450571</v>
      </c>
      <c r="U11" s="140">
        <v>427705</v>
      </c>
      <c r="V11" s="141">
        <v>2756</v>
      </c>
      <c r="W11" s="140">
        <v>3283</v>
      </c>
      <c r="X11" s="139">
        <f t="shared" si="6"/>
        <v>884315</v>
      </c>
      <c r="Y11" s="138">
        <f t="shared" si="7"/>
        <v>0.028974969326540867</v>
      </c>
    </row>
    <row r="12" spans="1:25" ht="19.5" customHeight="1">
      <c r="A12" s="146" t="s">
        <v>177</v>
      </c>
      <c r="B12" s="144">
        <v>25961</v>
      </c>
      <c r="C12" s="140">
        <v>25915</v>
      </c>
      <c r="D12" s="141">
        <v>0</v>
      </c>
      <c r="E12" s="140">
        <v>0</v>
      </c>
      <c r="F12" s="139">
        <f aca="true" t="shared" si="8" ref="F12:F23">SUM(B12:E12)</f>
        <v>51876</v>
      </c>
      <c r="G12" s="143">
        <f t="shared" si="1"/>
        <v>0.0721143019192113</v>
      </c>
      <c r="H12" s="142">
        <v>20628</v>
      </c>
      <c r="I12" s="140">
        <v>20276</v>
      </c>
      <c r="J12" s="141"/>
      <c r="K12" s="140"/>
      <c r="L12" s="139">
        <f aca="true" t="shared" si="9" ref="L12:L23">SUM(H12:K12)</f>
        <v>40904</v>
      </c>
      <c r="M12" s="145">
        <f aca="true" t="shared" si="10" ref="M12:M23">IF(ISERROR(F12/L12-1),"         /0",(F12/L12-1))</f>
        <v>0.26823782515157446</v>
      </c>
      <c r="N12" s="144">
        <v>217648</v>
      </c>
      <c r="O12" s="140">
        <v>208934</v>
      </c>
      <c r="P12" s="141"/>
      <c r="Q12" s="140"/>
      <c r="R12" s="139">
        <f aca="true" t="shared" si="11" ref="R12:R23">SUM(N12:Q12)</f>
        <v>426582</v>
      </c>
      <c r="S12" s="143">
        <f t="shared" si="5"/>
        <v>0.06542637604023661</v>
      </c>
      <c r="T12" s="142">
        <v>163590</v>
      </c>
      <c r="U12" s="140">
        <v>158884</v>
      </c>
      <c r="V12" s="141"/>
      <c r="W12" s="140"/>
      <c r="X12" s="139">
        <f aca="true" t="shared" si="12" ref="X12:X23">SUM(T12:W12)</f>
        <v>322474</v>
      </c>
      <c r="Y12" s="138">
        <f aca="true" t="shared" si="13" ref="Y12:Y23">IF(ISERROR(R12/X12-1),"         /0",IF(R12/X12&gt;5,"  *  ",(R12/X12-1)))</f>
        <v>0.32284153141028415</v>
      </c>
    </row>
    <row r="13" spans="1:25" ht="19.5" customHeight="1">
      <c r="A13" s="146" t="s">
        <v>178</v>
      </c>
      <c r="B13" s="144">
        <v>16034</v>
      </c>
      <c r="C13" s="140">
        <v>14303</v>
      </c>
      <c r="D13" s="141">
        <v>0</v>
      </c>
      <c r="E13" s="140">
        <v>0</v>
      </c>
      <c r="F13" s="139">
        <f>SUM(B13:E13)</f>
        <v>30337</v>
      </c>
      <c r="G13" s="143">
        <f>F13/$F$9</f>
        <v>0.04217232587946475</v>
      </c>
      <c r="H13" s="142">
        <v>18503</v>
      </c>
      <c r="I13" s="140">
        <v>16029</v>
      </c>
      <c r="J13" s="141"/>
      <c r="K13" s="140"/>
      <c r="L13" s="139">
        <f>SUM(H13:K13)</f>
        <v>34532</v>
      </c>
      <c r="M13" s="145">
        <f>IF(ISERROR(F13/L13-1),"         /0",(F13/L13-1))</f>
        <v>-0.12148152438318083</v>
      </c>
      <c r="N13" s="144">
        <v>189297</v>
      </c>
      <c r="O13" s="140">
        <v>185588</v>
      </c>
      <c r="P13" s="141"/>
      <c r="Q13" s="140"/>
      <c r="R13" s="139">
        <f>SUM(N13:Q13)</f>
        <v>374885</v>
      </c>
      <c r="S13" s="143">
        <f>R13/$R$9</f>
        <v>0.057497426009170814</v>
      </c>
      <c r="T13" s="142">
        <v>186367</v>
      </c>
      <c r="U13" s="140">
        <v>182289</v>
      </c>
      <c r="V13" s="141"/>
      <c r="W13" s="140"/>
      <c r="X13" s="139">
        <f>SUM(T13:W13)</f>
        <v>368656</v>
      </c>
      <c r="Y13" s="138">
        <f>IF(ISERROR(R13/X13-1),"         /0",IF(R13/X13&gt;5,"  *  ",(R13/X13-1)))</f>
        <v>0.016896510568117806</v>
      </c>
    </row>
    <row r="14" spans="1:25" ht="19.5" customHeight="1">
      <c r="A14" s="146" t="s">
        <v>179</v>
      </c>
      <c r="B14" s="144">
        <v>14429</v>
      </c>
      <c r="C14" s="140">
        <v>13485</v>
      </c>
      <c r="D14" s="141">
        <v>67</v>
      </c>
      <c r="E14" s="140">
        <v>0</v>
      </c>
      <c r="F14" s="139">
        <f t="shared" si="8"/>
        <v>27981</v>
      </c>
      <c r="G14" s="143">
        <f aca="true" t="shared" si="14" ref="G14:G20">F14/$F$9</f>
        <v>0.038897183321795266</v>
      </c>
      <c r="H14" s="142">
        <v>9992</v>
      </c>
      <c r="I14" s="140">
        <v>9745</v>
      </c>
      <c r="J14" s="141">
        <v>137</v>
      </c>
      <c r="K14" s="140"/>
      <c r="L14" s="139">
        <f t="shared" si="9"/>
        <v>19874</v>
      </c>
      <c r="M14" s="145">
        <f t="shared" si="10"/>
        <v>0.407919895340646</v>
      </c>
      <c r="N14" s="144">
        <v>114863</v>
      </c>
      <c r="O14" s="140">
        <v>108452</v>
      </c>
      <c r="P14" s="141">
        <v>67</v>
      </c>
      <c r="Q14" s="140">
        <v>68</v>
      </c>
      <c r="R14" s="139">
        <f t="shared" si="11"/>
        <v>223450</v>
      </c>
      <c r="S14" s="143">
        <f aca="true" t="shared" si="15" ref="S14:S20">R14/$R$9</f>
        <v>0.034271309446228096</v>
      </c>
      <c r="T14" s="142">
        <v>67881</v>
      </c>
      <c r="U14" s="140">
        <v>68491</v>
      </c>
      <c r="V14" s="141">
        <v>643</v>
      </c>
      <c r="W14" s="140">
        <v>508</v>
      </c>
      <c r="X14" s="139">
        <f t="shared" si="12"/>
        <v>137523</v>
      </c>
      <c r="Y14" s="138">
        <f t="shared" si="13"/>
        <v>0.624819121165187</v>
      </c>
    </row>
    <row r="15" spans="1:25" ht="19.5" customHeight="1">
      <c r="A15" s="146" t="s">
        <v>180</v>
      </c>
      <c r="B15" s="144">
        <v>13560</v>
      </c>
      <c r="C15" s="140">
        <v>11291</v>
      </c>
      <c r="D15" s="141">
        <v>0</v>
      </c>
      <c r="E15" s="140">
        <v>0</v>
      </c>
      <c r="F15" s="139">
        <f t="shared" si="8"/>
        <v>24851</v>
      </c>
      <c r="G15" s="143">
        <f t="shared" si="14"/>
        <v>0.03454608136699668</v>
      </c>
      <c r="H15" s="142">
        <v>8255</v>
      </c>
      <c r="I15" s="140">
        <v>7414</v>
      </c>
      <c r="J15" s="141"/>
      <c r="K15" s="140"/>
      <c r="L15" s="139">
        <f t="shared" si="9"/>
        <v>15669</v>
      </c>
      <c r="M15" s="145">
        <f t="shared" si="10"/>
        <v>0.5859978301104092</v>
      </c>
      <c r="N15" s="144">
        <v>106939</v>
      </c>
      <c r="O15" s="140">
        <v>102758</v>
      </c>
      <c r="P15" s="141"/>
      <c r="Q15" s="140"/>
      <c r="R15" s="139">
        <f t="shared" si="11"/>
        <v>209697</v>
      </c>
      <c r="S15" s="143">
        <f t="shared" si="15"/>
        <v>0.03216196364710536</v>
      </c>
      <c r="T15" s="142">
        <v>56287</v>
      </c>
      <c r="U15" s="140">
        <v>54561</v>
      </c>
      <c r="V15" s="141"/>
      <c r="W15" s="140"/>
      <c r="X15" s="139">
        <f t="shared" si="12"/>
        <v>110848</v>
      </c>
      <c r="Y15" s="138">
        <f t="shared" si="13"/>
        <v>0.8917526703233256</v>
      </c>
    </row>
    <row r="16" spans="1:25" ht="19.5" customHeight="1">
      <c r="A16" s="146" t="s">
        <v>157</v>
      </c>
      <c r="B16" s="144">
        <v>11267</v>
      </c>
      <c r="C16" s="140">
        <v>10824</v>
      </c>
      <c r="D16" s="141">
        <v>0</v>
      </c>
      <c r="E16" s="140">
        <v>0</v>
      </c>
      <c r="F16" s="139">
        <f t="shared" si="8"/>
        <v>22091</v>
      </c>
      <c r="G16" s="143">
        <f t="shared" si="14"/>
        <v>0.030709326927621575</v>
      </c>
      <c r="H16" s="142">
        <v>5216</v>
      </c>
      <c r="I16" s="140">
        <v>4968</v>
      </c>
      <c r="J16" s="141"/>
      <c r="K16" s="140"/>
      <c r="L16" s="139">
        <f t="shared" si="9"/>
        <v>10184</v>
      </c>
      <c r="M16" s="145">
        <f t="shared" si="10"/>
        <v>1.1691869599371563</v>
      </c>
      <c r="N16" s="144">
        <v>81344</v>
      </c>
      <c r="O16" s="140">
        <v>80728</v>
      </c>
      <c r="P16" s="141">
        <v>252</v>
      </c>
      <c r="Q16" s="140">
        <v>251</v>
      </c>
      <c r="R16" s="139">
        <f t="shared" si="11"/>
        <v>162575</v>
      </c>
      <c r="S16" s="143">
        <f t="shared" si="15"/>
        <v>0.02493469739637741</v>
      </c>
      <c r="T16" s="142">
        <v>26668</v>
      </c>
      <c r="U16" s="140">
        <v>27056</v>
      </c>
      <c r="V16" s="141"/>
      <c r="W16" s="140"/>
      <c r="X16" s="139">
        <f t="shared" si="12"/>
        <v>53724</v>
      </c>
      <c r="Y16" s="138">
        <f t="shared" si="13"/>
        <v>2.0261149579331397</v>
      </c>
    </row>
    <row r="17" spans="1:25" ht="19.5" customHeight="1">
      <c r="A17" s="146" t="s">
        <v>181</v>
      </c>
      <c r="B17" s="144">
        <v>11178</v>
      </c>
      <c r="C17" s="140">
        <v>10072</v>
      </c>
      <c r="D17" s="141">
        <v>0</v>
      </c>
      <c r="E17" s="140">
        <v>0</v>
      </c>
      <c r="F17" s="139">
        <f t="shared" si="8"/>
        <v>21250</v>
      </c>
      <c r="G17" s="143">
        <f t="shared" si="14"/>
        <v>0.029540228926348215</v>
      </c>
      <c r="H17" s="142">
        <v>8705</v>
      </c>
      <c r="I17" s="140">
        <v>7385</v>
      </c>
      <c r="J17" s="141"/>
      <c r="K17" s="140"/>
      <c r="L17" s="139">
        <f t="shared" si="9"/>
        <v>16090</v>
      </c>
      <c r="M17" s="145">
        <f t="shared" si="10"/>
        <v>0.32069608452454945</v>
      </c>
      <c r="N17" s="144">
        <v>96765</v>
      </c>
      <c r="O17" s="140">
        <v>89064</v>
      </c>
      <c r="P17" s="141"/>
      <c r="Q17" s="140"/>
      <c r="R17" s="139">
        <f t="shared" si="11"/>
        <v>185829</v>
      </c>
      <c r="S17" s="143">
        <f t="shared" si="15"/>
        <v>0.028501244856044397</v>
      </c>
      <c r="T17" s="142">
        <v>82852</v>
      </c>
      <c r="U17" s="140">
        <v>73593</v>
      </c>
      <c r="V17" s="141"/>
      <c r="W17" s="140"/>
      <c r="X17" s="139">
        <f t="shared" si="12"/>
        <v>156445</v>
      </c>
      <c r="Y17" s="138">
        <f t="shared" si="13"/>
        <v>0.18782319665058012</v>
      </c>
    </row>
    <row r="18" spans="1:25" ht="19.5" customHeight="1">
      <c r="A18" s="146" t="s">
        <v>182</v>
      </c>
      <c r="B18" s="144">
        <v>10612</v>
      </c>
      <c r="C18" s="140">
        <v>9361</v>
      </c>
      <c r="D18" s="141">
        <v>0</v>
      </c>
      <c r="E18" s="140">
        <v>0</v>
      </c>
      <c r="F18" s="139">
        <f t="shared" si="8"/>
        <v>19973</v>
      </c>
      <c r="G18" s="143">
        <f t="shared" si="14"/>
        <v>0.027765034933927197</v>
      </c>
      <c r="H18" s="142">
        <v>10281</v>
      </c>
      <c r="I18" s="140">
        <v>9089</v>
      </c>
      <c r="J18" s="141"/>
      <c r="K18" s="140"/>
      <c r="L18" s="139">
        <f t="shared" si="9"/>
        <v>19370</v>
      </c>
      <c r="M18" s="145">
        <f t="shared" si="10"/>
        <v>0.031130614352090857</v>
      </c>
      <c r="N18" s="144">
        <v>98132</v>
      </c>
      <c r="O18" s="140">
        <v>94800</v>
      </c>
      <c r="P18" s="141"/>
      <c r="Q18" s="140"/>
      <c r="R18" s="139">
        <f t="shared" si="11"/>
        <v>192932</v>
      </c>
      <c r="S18" s="143">
        <f t="shared" si="15"/>
        <v>0.029590656854238884</v>
      </c>
      <c r="T18" s="142">
        <v>73464</v>
      </c>
      <c r="U18" s="140">
        <v>71347</v>
      </c>
      <c r="V18" s="141"/>
      <c r="W18" s="140"/>
      <c r="X18" s="139">
        <f t="shared" si="12"/>
        <v>144811</v>
      </c>
      <c r="Y18" s="138">
        <f t="shared" si="13"/>
        <v>0.3323021041219245</v>
      </c>
    </row>
    <row r="19" spans="1:25" ht="19.5" customHeight="1">
      <c r="A19" s="146" t="s">
        <v>183</v>
      </c>
      <c r="B19" s="144">
        <v>8998</v>
      </c>
      <c r="C19" s="140">
        <v>9889</v>
      </c>
      <c r="D19" s="141">
        <v>0</v>
      </c>
      <c r="E19" s="140">
        <v>0</v>
      </c>
      <c r="F19" s="139">
        <f t="shared" si="8"/>
        <v>18887</v>
      </c>
      <c r="G19" s="143">
        <f t="shared" si="14"/>
        <v>0.026255355469738294</v>
      </c>
      <c r="H19" s="142">
        <v>5075</v>
      </c>
      <c r="I19" s="140">
        <v>4875</v>
      </c>
      <c r="J19" s="141"/>
      <c r="K19" s="140"/>
      <c r="L19" s="139">
        <f t="shared" si="9"/>
        <v>9950</v>
      </c>
      <c r="M19" s="145">
        <f t="shared" si="10"/>
        <v>0.8981909547738693</v>
      </c>
      <c r="N19" s="144">
        <v>70572</v>
      </c>
      <c r="O19" s="140">
        <v>74525</v>
      </c>
      <c r="P19" s="141"/>
      <c r="Q19" s="140"/>
      <c r="R19" s="139">
        <f t="shared" si="11"/>
        <v>145097</v>
      </c>
      <c r="S19" s="143">
        <f t="shared" si="15"/>
        <v>0.02225403529523096</v>
      </c>
      <c r="T19" s="142">
        <v>50341</v>
      </c>
      <c r="U19" s="140">
        <v>47893</v>
      </c>
      <c r="V19" s="141"/>
      <c r="W19" s="140"/>
      <c r="X19" s="139">
        <f t="shared" si="12"/>
        <v>98234</v>
      </c>
      <c r="Y19" s="138">
        <f t="shared" si="13"/>
        <v>0.4770547875480995</v>
      </c>
    </row>
    <row r="20" spans="1:25" ht="19.5" customHeight="1">
      <c r="A20" s="146" t="s">
        <v>184</v>
      </c>
      <c r="B20" s="144">
        <v>10000</v>
      </c>
      <c r="C20" s="140">
        <v>8286</v>
      </c>
      <c r="D20" s="141">
        <v>0</v>
      </c>
      <c r="E20" s="140">
        <v>0</v>
      </c>
      <c r="F20" s="139">
        <f t="shared" si="8"/>
        <v>18286</v>
      </c>
      <c r="G20" s="143">
        <f t="shared" si="14"/>
        <v>0.025419888289280164</v>
      </c>
      <c r="H20" s="142">
        <v>12371</v>
      </c>
      <c r="I20" s="140">
        <v>11335</v>
      </c>
      <c r="J20" s="141"/>
      <c r="K20" s="140"/>
      <c r="L20" s="139">
        <f t="shared" si="9"/>
        <v>23706</v>
      </c>
      <c r="M20" s="145">
        <f t="shared" si="10"/>
        <v>-0.22863410107145865</v>
      </c>
      <c r="N20" s="144">
        <v>98713</v>
      </c>
      <c r="O20" s="140">
        <v>93191</v>
      </c>
      <c r="P20" s="141"/>
      <c r="Q20" s="140"/>
      <c r="R20" s="139">
        <f t="shared" si="11"/>
        <v>191904</v>
      </c>
      <c r="S20" s="143">
        <f t="shared" si="15"/>
        <v>0.029432988892230727</v>
      </c>
      <c r="T20" s="142">
        <v>96126</v>
      </c>
      <c r="U20" s="140">
        <v>93350</v>
      </c>
      <c r="V20" s="141"/>
      <c r="W20" s="140"/>
      <c r="X20" s="139">
        <f t="shared" si="12"/>
        <v>189476</v>
      </c>
      <c r="Y20" s="138">
        <f t="shared" si="13"/>
        <v>0.012814287825370974</v>
      </c>
    </row>
    <row r="21" spans="1:25" ht="19.5" customHeight="1">
      <c r="A21" s="146" t="s">
        <v>185</v>
      </c>
      <c r="B21" s="144">
        <v>9314</v>
      </c>
      <c r="C21" s="140">
        <v>8768</v>
      </c>
      <c r="D21" s="141">
        <v>0</v>
      </c>
      <c r="E21" s="140">
        <v>0</v>
      </c>
      <c r="F21" s="139">
        <f t="shared" si="8"/>
        <v>18082</v>
      </c>
      <c r="G21" s="143">
        <f t="shared" si="1"/>
        <v>0.02513630209158722</v>
      </c>
      <c r="H21" s="142">
        <v>2033</v>
      </c>
      <c r="I21" s="140">
        <v>2797</v>
      </c>
      <c r="J21" s="141"/>
      <c r="K21" s="140"/>
      <c r="L21" s="139">
        <f t="shared" si="9"/>
        <v>4830</v>
      </c>
      <c r="M21" s="145">
        <f t="shared" si="10"/>
        <v>2.7436853002070394</v>
      </c>
      <c r="N21" s="144">
        <v>34601</v>
      </c>
      <c r="O21" s="140">
        <v>43056</v>
      </c>
      <c r="P21" s="141"/>
      <c r="Q21" s="140"/>
      <c r="R21" s="139">
        <f t="shared" si="11"/>
        <v>77657</v>
      </c>
      <c r="S21" s="143">
        <f t="shared" si="5"/>
        <v>0.011910526192283442</v>
      </c>
      <c r="T21" s="142">
        <v>9742</v>
      </c>
      <c r="U21" s="140">
        <v>10943</v>
      </c>
      <c r="V21" s="141">
        <v>919</v>
      </c>
      <c r="W21" s="140">
        <v>1131</v>
      </c>
      <c r="X21" s="139">
        <f t="shared" si="12"/>
        <v>22735</v>
      </c>
      <c r="Y21" s="138">
        <f t="shared" si="13"/>
        <v>2.4157466461403123</v>
      </c>
    </row>
    <row r="22" spans="1:25" ht="19.5" customHeight="1">
      <c r="A22" s="146" t="s">
        <v>186</v>
      </c>
      <c r="B22" s="144">
        <v>9482</v>
      </c>
      <c r="C22" s="140">
        <v>7854</v>
      </c>
      <c r="D22" s="141">
        <v>0</v>
      </c>
      <c r="E22" s="140">
        <v>0</v>
      </c>
      <c r="F22" s="139">
        <f t="shared" si="8"/>
        <v>17336</v>
      </c>
      <c r="G22" s="143">
        <f t="shared" si="1"/>
        <v>0.02409926629021989</v>
      </c>
      <c r="H22" s="142">
        <v>13048</v>
      </c>
      <c r="I22" s="140">
        <v>11618</v>
      </c>
      <c r="J22" s="141"/>
      <c r="K22" s="140"/>
      <c r="L22" s="139">
        <f t="shared" si="9"/>
        <v>24666</v>
      </c>
      <c r="M22" s="145">
        <f t="shared" si="10"/>
        <v>-0.2971701937890213</v>
      </c>
      <c r="N22" s="144">
        <v>81746</v>
      </c>
      <c r="O22" s="140">
        <v>75802</v>
      </c>
      <c r="P22" s="141"/>
      <c r="Q22" s="140"/>
      <c r="R22" s="139">
        <f t="shared" si="11"/>
        <v>157548</v>
      </c>
      <c r="S22" s="143">
        <f t="shared" si="5"/>
        <v>0.024163688792277215</v>
      </c>
      <c r="T22" s="142">
        <v>112125</v>
      </c>
      <c r="U22" s="140">
        <v>102836</v>
      </c>
      <c r="V22" s="141"/>
      <c r="W22" s="140"/>
      <c r="X22" s="139">
        <f t="shared" si="12"/>
        <v>214961</v>
      </c>
      <c r="Y22" s="138">
        <f t="shared" si="13"/>
        <v>-0.2670856573983188</v>
      </c>
    </row>
    <row r="23" spans="1:25" ht="19.5" customHeight="1">
      <c r="A23" s="146" t="s">
        <v>187</v>
      </c>
      <c r="B23" s="144">
        <v>9371</v>
      </c>
      <c r="C23" s="140">
        <v>7819</v>
      </c>
      <c r="D23" s="141">
        <v>0</v>
      </c>
      <c r="E23" s="140">
        <v>0</v>
      </c>
      <c r="F23" s="139">
        <f t="shared" si="8"/>
        <v>17190</v>
      </c>
      <c r="G23" s="143">
        <f t="shared" si="1"/>
        <v>0.023896307540890626</v>
      </c>
      <c r="H23" s="142">
        <v>2068</v>
      </c>
      <c r="I23" s="140">
        <v>2345</v>
      </c>
      <c r="J23" s="141"/>
      <c r="K23" s="140"/>
      <c r="L23" s="139">
        <f t="shared" si="9"/>
        <v>4413</v>
      </c>
      <c r="M23" s="145">
        <f t="shared" si="10"/>
        <v>2.89530931339225</v>
      </c>
      <c r="N23" s="144">
        <v>67539</v>
      </c>
      <c r="O23" s="140">
        <v>64048</v>
      </c>
      <c r="P23" s="141">
        <v>349</v>
      </c>
      <c r="Q23" s="140">
        <v>229</v>
      </c>
      <c r="R23" s="139">
        <f t="shared" si="11"/>
        <v>132165</v>
      </c>
      <c r="S23" s="143">
        <f t="shared" si="5"/>
        <v>0.02027060914280929</v>
      </c>
      <c r="T23" s="142">
        <v>17073</v>
      </c>
      <c r="U23" s="140">
        <v>17226</v>
      </c>
      <c r="V23" s="141"/>
      <c r="W23" s="140"/>
      <c r="X23" s="139">
        <f t="shared" si="12"/>
        <v>34299</v>
      </c>
      <c r="Y23" s="138">
        <f t="shared" si="13"/>
        <v>2.853319338756232</v>
      </c>
    </row>
    <row r="24" spans="1:25" ht="19.5" customHeight="1">
      <c r="A24" s="146" t="s">
        <v>188</v>
      </c>
      <c r="B24" s="144">
        <v>9497</v>
      </c>
      <c r="C24" s="140">
        <v>7089</v>
      </c>
      <c r="D24" s="141">
        <v>0</v>
      </c>
      <c r="E24" s="140">
        <v>0</v>
      </c>
      <c r="F24" s="139">
        <f t="shared" si="0"/>
        <v>16586</v>
      </c>
      <c r="G24" s="143">
        <f t="shared" si="1"/>
        <v>0.023056669975172306</v>
      </c>
      <c r="H24" s="142">
        <v>6057</v>
      </c>
      <c r="I24" s="140">
        <v>5014</v>
      </c>
      <c r="J24" s="141"/>
      <c r="K24" s="140"/>
      <c r="L24" s="139">
        <f t="shared" si="2"/>
        <v>11071</v>
      </c>
      <c r="M24" s="145">
        <f t="shared" si="3"/>
        <v>0.49814831541866145</v>
      </c>
      <c r="N24" s="144">
        <v>71608</v>
      </c>
      <c r="O24" s="140">
        <v>62928</v>
      </c>
      <c r="P24" s="141"/>
      <c r="Q24" s="140"/>
      <c r="R24" s="139">
        <f t="shared" si="4"/>
        <v>134536</v>
      </c>
      <c r="S24" s="143">
        <f t="shared" si="5"/>
        <v>0.020634257720553783</v>
      </c>
      <c r="T24" s="142">
        <v>53506</v>
      </c>
      <c r="U24" s="140">
        <v>48251</v>
      </c>
      <c r="V24" s="141"/>
      <c r="W24" s="140"/>
      <c r="X24" s="139">
        <f t="shared" si="6"/>
        <v>101757</v>
      </c>
      <c r="Y24" s="138">
        <f t="shared" si="7"/>
        <v>0.32213017286280055</v>
      </c>
    </row>
    <row r="25" spans="1:25" ht="19.5" customHeight="1">
      <c r="A25" s="146" t="s">
        <v>189</v>
      </c>
      <c r="B25" s="144">
        <v>7640</v>
      </c>
      <c r="C25" s="140">
        <v>6170</v>
      </c>
      <c r="D25" s="141">
        <v>0</v>
      </c>
      <c r="E25" s="140">
        <v>0</v>
      </c>
      <c r="F25" s="139">
        <f t="shared" si="0"/>
        <v>13810</v>
      </c>
      <c r="G25" s="143">
        <f t="shared" si="1"/>
        <v>0.01919767348107618</v>
      </c>
      <c r="H25" s="142">
        <v>7868</v>
      </c>
      <c r="I25" s="140">
        <v>6718</v>
      </c>
      <c r="J25" s="141"/>
      <c r="K25" s="140"/>
      <c r="L25" s="139">
        <f t="shared" si="2"/>
        <v>14586</v>
      </c>
      <c r="M25" s="145">
        <f t="shared" si="3"/>
        <v>-0.05320170026052384</v>
      </c>
      <c r="N25" s="144">
        <v>63917</v>
      </c>
      <c r="O25" s="140">
        <v>59354</v>
      </c>
      <c r="P25" s="141"/>
      <c r="Q25" s="140"/>
      <c r="R25" s="139">
        <f t="shared" si="4"/>
        <v>123271</v>
      </c>
      <c r="S25" s="143">
        <f t="shared" si="5"/>
        <v>0.018906505199131722</v>
      </c>
      <c r="T25" s="142">
        <v>65677</v>
      </c>
      <c r="U25" s="140">
        <v>60877</v>
      </c>
      <c r="V25" s="141"/>
      <c r="W25" s="140"/>
      <c r="X25" s="139">
        <f t="shared" si="6"/>
        <v>126554</v>
      </c>
      <c r="Y25" s="138">
        <f t="shared" si="7"/>
        <v>-0.02594149533005674</v>
      </c>
    </row>
    <row r="26" spans="1:25" ht="19.5" customHeight="1">
      <c r="A26" s="146" t="s">
        <v>190</v>
      </c>
      <c r="B26" s="144">
        <v>7072</v>
      </c>
      <c r="C26" s="140">
        <v>6162</v>
      </c>
      <c r="D26" s="141">
        <v>0</v>
      </c>
      <c r="E26" s="140">
        <v>0</v>
      </c>
      <c r="F26" s="139">
        <f t="shared" si="0"/>
        <v>13234</v>
      </c>
      <c r="G26" s="143">
        <f t="shared" si="1"/>
        <v>0.018396959511119637</v>
      </c>
      <c r="H26" s="142">
        <v>7069</v>
      </c>
      <c r="I26" s="140">
        <v>5756</v>
      </c>
      <c r="J26" s="141"/>
      <c r="K26" s="140"/>
      <c r="L26" s="139">
        <f t="shared" si="2"/>
        <v>12825</v>
      </c>
      <c r="M26" s="145">
        <f t="shared" si="3"/>
        <v>0.031890838206627636</v>
      </c>
      <c r="N26" s="144">
        <v>67450</v>
      </c>
      <c r="O26" s="140">
        <v>62930</v>
      </c>
      <c r="P26" s="141"/>
      <c r="Q26" s="140"/>
      <c r="R26" s="139">
        <f t="shared" si="4"/>
        <v>130380</v>
      </c>
      <c r="S26" s="143">
        <f t="shared" si="5"/>
        <v>0.019996837438349603</v>
      </c>
      <c r="T26" s="142">
        <v>60808</v>
      </c>
      <c r="U26" s="140">
        <v>57712</v>
      </c>
      <c r="V26" s="141"/>
      <c r="W26" s="140"/>
      <c r="X26" s="139">
        <f t="shared" si="6"/>
        <v>118520</v>
      </c>
      <c r="Y26" s="138">
        <f t="shared" si="7"/>
        <v>0.10006749915626045</v>
      </c>
    </row>
    <row r="27" spans="1:25" ht="19.5" customHeight="1">
      <c r="A27" s="146" t="s">
        <v>191</v>
      </c>
      <c r="B27" s="144">
        <v>6354</v>
      </c>
      <c r="C27" s="140">
        <v>5924</v>
      </c>
      <c r="D27" s="141">
        <v>0</v>
      </c>
      <c r="E27" s="140">
        <v>0</v>
      </c>
      <c r="F27" s="139">
        <f t="shared" si="0"/>
        <v>12278</v>
      </c>
      <c r="G27" s="143">
        <f t="shared" si="1"/>
        <v>0.017067996741538985</v>
      </c>
      <c r="H27" s="142">
        <v>5198</v>
      </c>
      <c r="I27" s="140">
        <v>4945</v>
      </c>
      <c r="J27" s="141"/>
      <c r="K27" s="140"/>
      <c r="L27" s="139">
        <f t="shared" si="2"/>
        <v>10143</v>
      </c>
      <c r="M27" s="145">
        <f t="shared" si="3"/>
        <v>0.21048999309868877</v>
      </c>
      <c r="N27" s="144">
        <v>59154</v>
      </c>
      <c r="O27" s="140">
        <v>54513</v>
      </c>
      <c r="P27" s="141"/>
      <c r="Q27" s="140"/>
      <c r="R27" s="139">
        <f t="shared" si="4"/>
        <v>113667</v>
      </c>
      <c r="S27" s="143">
        <f t="shared" si="5"/>
        <v>0.017433506067685876</v>
      </c>
      <c r="T27" s="142">
        <v>57535</v>
      </c>
      <c r="U27" s="140">
        <v>54528</v>
      </c>
      <c r="V27" s="141"/>
      <c r="W27" s="140"/>
      <c r="X27" s="139">
        <f t="shared" si="6"/>
        <v>112063</v>
      </c>
      <c r="Y27" s="138">
        <f t="shared" si="7"/>
        <v>0.014313377296699237</v>
      </c>
    </row>
    <row r="28" spans="1:25" ht="19.5" customHeight="1">
      <c r="A28" s="146" t="s">
        <v>192</v>
      </c>
      <c r="B28" s="144">
        <v>5621</v>
      </c>
      <c r="C28" s="140">
        <v>5730</v>
      </c>
      <c r="D28" s="141">
        <v>0</v>
      </c>
      <c r="E28" s="140">
        <v>0</v>
      </c>
      <c r="F28" s="139">
        <f t="shared" si="0"/>
        <v>11351</v>
      </c>
      <c r="G28" s="143">
        <f t="shared" si="1"/>
        <v>0.01577934769614017</v>
      </c>
      <c r="H28" s="142">
        <v>3196</v>
      </c>
      <c r="I28" s="140">
        <v>3259</v>
      </c>
      <c r="J28" s="141"/>
      <c r="K28" s="140"/>
      <c r="L28" s="139">
        <f t="shared" si="2"/>
        <v>6455</v>
      </c>
      <c r="M28" s="145" t="s">
        <v>49</v>
      </c>
      <c r="N28" s="144">
        <v>37481</v>
      </c>
      <c r="O28" s="140">
        <v>37862</v>
      </c>
      <c r="P28" s="141">
        <v>138</v>
      </c>
      <c r="Q28" s="140">
        <v>135</v>
      </c>
      <c r="R28" s="139">
        <f t="shared" si="4"/>
        <v>75616</v>
      </c>
      <c r="S28" s="143">
        <f t="shared" si="5"/>
        <v>0.011597490870825615</v>
      </c>
      <c r="T28" s="142">
        <v>30926</v>
      </c>
      <c r="U28" s="140">
        <v>30263</v>
      </c>
      <c r="V28" s="141"/>
      <c r="W28" s="140"/>
      <c r="X28" s="139">
        <f t="shared" si="6"/>
        <v>61189</v>
      </c>
      <c r="Y28" s="138">
        <f t="shared" si="7"/>
        <v>0.23577767245746784</v>
      </c>
    </row>
    <row r="29" spans="1:25" ht="19.5" customHeight="1">
      <c r="A29" s="146" t="s">
        <v>193</v>
      </c>
      <c r="B29" s="144">
        <v>5149</v>
      </c>
      <c r="C29" s="140">
        <v>4978</v>
      </c>
      <c r="D29" s="141">
        <v>532</v>
      </c>
      <c r="E29" s="140">
        <v>505</v>
      </c>
      <c r="F29" s="139">
        <f t="shared" si="0"/>
        <v>11164</v>
      </c>
      <c r="G29" s="143">
        <f t="shared" si="1"/>
        <v>0.015519393681588304</v>
      </c>
      <c r="H29" s="142">
        <v>6127</v>
      </c>
      <c r="I29" s="140">
        <v>5462</v>
      </c>
      <c r="J29" s="141">
        <v>378</v>
      </c>
      <c r="K29" s="140">
        <v>404</v>
      </c>
      <c r="L29" s="139">
        <f t="shared" si="2"/>
        <v>12371</v>
      </c>
      <c r="M29" s="145">
        <f t="shared" si="3"/>
        <v>-0.09756689030797838</v>
      </c>
      <c r="N29" s="144">
        <v>49638</v>
      </c>
      <c r="O29" s="140">
        <v>47049</v>
      </c>
      <c r="P29" s="141">
        <v>3304</v>
      </c>
      <c r="Q29" s="140">
        <v>3493</v>
      </c>
      <c r="R29" s="139">
        <f t="shared" si="4"/>
        <v>103484</v>
      </c>
      <c r="S29" s="143">
        <f t="shared" si="5"/>
        <v>0.015871703677482515</v>
      </c>
      <c r="T29" s="142">
        <v>51779</v>
      </c>
      <c r="U29" s="140">
        <v>50351</v>
      </c>
      <c r="V29" s="141">
        <v>3926</v>
      </c>
      <c r="W29" s="140">
        <v>3538</v>
      </c>
      <c r="X29" s="139">
        <f t="shared" si="6"/>
        <v>109594</v>
      </c>
      <c r="Y29" s="138">
        <f t="shared" si="7"/>
        <v>-0.05575122725696657</v>
      </c>
    </row>
    <row r="30" spans="1:25" ht="19.5" customHeight="1">
      <c r="A30" s="146" t="s">
        <v>194</v>
      </c>
      <c r="B30" s="144">
        <v>4112</v>
      </c>
      <c r="C30" s="140">
        <v>3945</v>
      </c>
      <c r="D30" s="141">
        <v>0</v>
      </c>
      <c r="E30" s="140">
        <v>0</v>
      </c>
      <c r="F30" s="139">
        <f t="shared" si="0"/>
        <v>8057</v>
      </c>
      <c r="G30" s="143">
        <f t="shared" si="1"/>
        <v>0.01120026468045118</v>
      </c>
      <c r="H30" s="142">
        <v>2964</v>
      </c>
      <c r="I30" s="140">
        <v>3060</v>
      </c>
      <c r="J30" s="141"/>
      <c r="K30" s="140"/>
      <c r="L30" s="139">
        <f t="shared" si="2"/>
        <v>6024</v>
      </c>
      <c r="M30" s="145">
        <f t="shared" si="3"/>
        <v>0.3374833997343958</v>
      </c>
      <c r="N30" s="144">
        <v>35174</v>
      </c>
      <c r="O30" s="140">
        <v>33855</v>
      </c>
      <c r="P30" s="141"/>
      <c r="Q30" s="140"/>
      <c r="R30" s="139">
        <f t="shared" si="4"/>
        <v>69029</v>
      </c>
      <c r="S30" s="143">
        <f t="shared" si="5"/>
        <v>0.010587219600643002</v>
      </c>
      <c r="T30" s="142">
        <v>25147</v>
      </c>
      <c r="U30" s="140">
        <v>24565</v>
      </c>
      <c r="V30" s="141"/>
      <c r="W30" s="140"/>
      <c r="X30" s="139">
        <f t="shared" si="6"/>
        <v>49712</v>
      </c>
      <c r="Y30" s="138">
        <f t="shared" si="7"/>
        <v>0.38857821049243646</v>
      </c>
    </row>
    <row r="31" spans="1:25" ht="19.5" customHeight="1">
      <c r="A31" s="146" t="s">
        <v>195</v>
      </c>
      <c r="B31" s="144">
        <v>3245</v>
      </c>
      <c r="C31" s="140">
        <v>2366</v>
      </c>
      <c r="D31" s="141">
        <v>0</v>
      </c>
      <c r="E31" s="140">
        <v>0</v>
      </c>
      <c r="F31" s="139">
        <f t="shared" si="0"/>
        <v>5611</v>
      </c>
      <c r="G31" s="143">
        <f t="shared" si="1"/>
        <v>0.007800010564975993</v>
      </c>
      <c r="H31" s="142">
        <v>3588</v>
      </c>
      <c r="I31" s="140">
        <v>2831</v>
      </c>
      <c r="J31" s="141"/>
      <c r="K31" s="140"/>
      <c r="L31" s="139">
        <f t="shared" si="2"/>
        <v>6419</v>
      </c>
      <c r="M31" s="145">
        <f t="shared" si="3"/>
        <v>-0.12587630472036138</v>
      </c>
      <c r="N31" s="144">
        <v>29340</v>
      </c>
      <c r="O31" s="140">
        <v>24886</v>
      </c>
      <c r="P31" s="141"/>
      <c r="Q31" s="140"/>
      <c r="R31" s="139">
        <f t="shared" si="4"/>
        <v>54226</v>
      </c>
      <c r="S31" s="143">
        <f t="shared" si="5"/>
        <v>0.008316831622426335</v>
      </c>
      <c r="T31" s="142">
        <v>33334</v>
      </c>
      <c r="U31" s="140">
        <v>27653</v>
      </c>
      <c r="V31" s="141"/>
      <c r="W31" s="140"/>
      <c r="X31" s="139">
        <f t="shared" si="6"/>
        <v>60987</v>
      </c>
      <c r="Y31" s="138">
        <f t="shared" si="7"/>
        <v>-0.11085969140964469</v>
      </c>
    </row>
    <row r="32" spans="1:25" ht="19.5" customHeight="1">
      <c r="A32" s="146" t="s">
        <v>196</v>
      </c>
      <c r="B32" s="144">
        <v>2331</v>
      </c>
      <c r="C32" s="140">
        <v>2361</v>
      </c>
      <c r="D32" s="141">
        <v>0</v>
      </c>
      <c r="E32" s="140">
        <v>0</v>
      </c>
      <c r="F32" s="139">
        <f t="shared" si="0"/>
        <v>4692</v>
      </c>
      <c r="G32" s="143">
        <f t="shared" si="1"/>
        <v>0.006522482546937686</v>
      </c>
      <c r="H32" s="142"/>
      <c r="I32" s="140"/>
      <c r="J32" s="141"/>
      <c r="K32" s="140"/>
      <c r="L32" s="139">
        <f t="shared" si="2"/>
        <v>0</v>
      </c>
      <c r="M32" s="145" t="str">
        <f t="shared" si="3"/>
        <v>         /0</v>
      </c>
      <c r="N32" s="144">
        <v>7435</v>
      </c>
      <c r="O32" s="140">
        <v>7601</v>
      </c>
      <c r="P32" s="141"/>
      <c r="Q32" s="140"/>
      <c r="R32" s="139">
        <f t="shared" si="4"/>
        <v>15036</v>
      </c>
      <c r="S32" s="143">
        <f t="shared" si="5"/>
        <v>0.0023061240046251315</v>
      </c>
      <c r="T32" s="142"/>
      <c r="U32" s="140"/>
      <c r="V32" s="141"/>
      <c r="W32" s="140"/>
      <c r="X32" s="139">
        <f t="shared" si="6"/>
        <v>0</v>
      </c>
      <c r="Y32" s="138" t="str">
        <f t="shared" si="7"/>
        <v>         /0</v>
      </c>
    </row>
    <row r="33" spans="1:25" ht="19.5" customHeight="1">
      <c r="A33" s="146" t="s">
        <v>197</v>
      </c>
      <c r="B33" s="144">
        <v>2362</v>
      </c>
      <c r="C33" s="140">
        <v>2209</v>
      </c>
      <c r="D33" s="141">
        <v>0</v>
      </c>
      <c r="E33" s="140">
        <v>0</v>
      </c>
      <c r="F33" s="139">
        <f t="shared" si="0"/>
        <v>4571</v>
      </c>
      <c r="G33" s="143">
        <f t="shared" si="1"/>
        <v>0.006354277008110009</v>
      </c>
      <c r="H33" s="142">
        <v>1650</v>
      </c>
      <c r="I33" s="140">
        <v>1153</v>
      </c>
      <c r="J33" s="141"/>
      <c r="K33" s="140"/>
      <c r="L33" s="139">
        <f t="shared" si="2"/>
        <v>2803</v>
      </c>
      <c r="M33" s="145">
        <f t="shared" si="3"/>
        <v>0.6307527648947555</v>
      </c>
      <c r="N33" s="144">
        <v>15659</v>
      </c>
      <c r="O33" s="140">
        <v>16224</v>
      </c>
      <c r="P33" s="141">
        <v>137</v>
      </c>
      <c r="Q33" s="140">
        <v>126</v>
      </c>
      <c r="R33" s="139">
        <f t="shared" si="4"/>
        <v>32146</v>
      </c>
      <c r="S33" s="143">
        <f t="shared" si="5"/>
        <v>0.004930344656336756</v>
      </c>
      <c r="T33" s="142">
        <v>10941</v>
      </c>
      <c r="U33" s="140">
        <v>9515</v>
      </c>
      <c r="V33" s="141"/>
      <c r="W33" s="140"/>
      <c r="X33" s="139">
        <f t="shared" si="6"/>
        <v>20456</v>
      </c>
      <c r="Y33" s="138">
        <f t="shared" si="7"/>
        <v>0.5714704732107938</v>
      </c>
    </row>
    <row r="34" spans="1:25" ht="19.5" customHeight="1">
      <c r="A34" s="146" t="s">
        <v>198</v>
      </c>
      <c r="B34" s="144">
        <v>725</v>
      </c>
      <c r="C34" s="140">
        <v>704</v>
      </c>
      <c r="D34" s="141">
        <v>0</v>
      </c>
      <c r="E34" s="140">
        <v>0</v>
      </c>
      <c r="F34" s="139">
        <f t="shared" si="0"/>
        <v>1429</v>
      </c>
      <c r="G34" s="143">
        <f t="shared" si="1"/>
        <v>0.0019864935122706636</v>
      </c>
      <c r="H34" s="142">
        <v>592</v>
      </c>
      <c r="I34" s="140">
        <v>597</v>
      </c>
      <c r="J34" s="141"/>
      <c r="K34" s="140"/>
      <c r="L34" s="139">
        <f t="shared" si="2"/>
        <v>1189</v>
      </c>
      <c r="M34" s="145">
        <f t="shared" si="3"/>
        <v>0.20185029436501267</v>
      </c>
      <c r="N34" s="144">
        <v>6799</v>
      </c>
      <c r="O34" s="140">
        <v>6789</v>
      </c>
      <c r="P34" s="141"/>
      <c r="Q34" s="140"/>
      <c r="R34" s="139">
        <f t="shared" si="4"/>
        <v>13588</v>
      </c>
      <c r="S34" s="143">
        <f t="shared" si="5"/>
        <v>0.002084039170979402</v>
      </c>
      <c r="T34" s="142">
        <v>6471</v>
      </c>
      <c r="U34" s="140">
        <v>5839</v>
      </c>
      <c r="V34" s="141"/>
      <c r="W34" s="140"/>
      <c r="X34" s="139">
        <f t="shared" si="6"/>
        <v>12310</v>
      </c>
      <c r="Y34" s="138">
        <f t="shared" si="7"/>
        <v>0.1038180341186028</v>
      </c>
    </row>
    <row r="35" spans="1:25" ht="19.5" customHeight="1">
      <c r="A35" s="146" t="s">
        <v>199</v>
      </c>
      <c r="B35" s="144">
        <v>496</v>
      </c>
      <c r="C35" s="140">
        <v>390</v>
      </c>
      <c r="D35" s="141">
        <v>0</v>
      </c>
      <c r="E35" s="140">
        <v>0</v>
      </c>
      <c r="F35" s="139">
        <f t="shared" si="0"/>
        <v>886</v>
      </c>
      <c r="G35" s="143">
        <f t="shared" si="1"/>
        <v>0.0012316537801762128</v>
      </c>
      <c r="H35" s="142">
        <v>441</v>
      </c>
      <c r="I35" s="140">
        <v>380</v>
      </c>
      <c r="J35" s="141"/>
      <c r="K35" s="140"/>
      <c r="L35" s="139">
        <f t="shared" si="2"/>
        <v>821</v>
      </c>
      <c r="M35" s="145">
        <f t="shared" si="3"/>
        <v>0.0791717417783191</v>
      </c>
      <c r="N35" s="144">
        <v>3138</v>
      </c>
      <c r="O35" s="140">
        <v>3748</v>
      </c>
      <c r="P35" s="141">
        <v>148</v>
      </c>
      <c r="Q35" s="140">
        <v>259</v>
      </c>
      <c r="R35" s="139">
        <f t="shared" si="4"/>
        <v>7293</v>
      </c>
      <c r="S35" s="143">
        <f t="shared" si="5"/>
        <v>0.001118552963935294</v>
      </c>
      <c r="T35" s="142">
        <v>3566</v>
      </c>
      <c r="U35" s="140">
        <v>4294</v>
      </c>
      <c r="V35" s="141">
        <v>0</v>
      </c>
      <c r="W35" s="140">
        <v>0</v>
      </c>
      <c r="X35" s="139">
        <f t="shared" si="6"/>
        <v>7860</v>
      </c>
      <c r="Y35" s="138">
        <f t="shared" si="7"/>
        <v>-0.07213740458015272</v>
      </c>
    </row>
    <row r="36" spans="1:25" ht="19.5" customHeight="1">
      <c r="A36" s="146" t="s">
        <v>200</v>
      </c>
      <c r="B36" s="144">
        <v>133</v>
      </c>
      <c r="C36" s="140">
        <v>123</v>
      </c>
      <c r="D36" s="141">
        <v>0</v>
      </c>
      <c r="E36" s="140">
        <v>0</v>
      </c>
      <c r="F36" s="139">
        <f t="shared" si="0"/>
        <v>256</v>
      </c>
      <c r="G36" s="143">
        <f t="shared" si="1"/>
        <v>0.00035587287553624206</v>
      </c>
      <c r="H36" s="142">
        <v>156</v>
      </c>
      <c r="I36" s="140">
        <v>156</v>
      </c>
      <c r="J36" s="141"/>
      <c r="K36" s="140"/>
      <c r="L36" s="139">
        <f t="shared" si="2"/>
        <v>312</v>
      </c>
      <c r="M36" s="145">
        <f t="shared" si="3"/>
        <v>-0.17948717948717952</v>
      </c>
      <c r="N36" s="144">
        <v>3882</v>
      </c>
      <c r="O36" s="140">
        <v>3305</v>
      </c>
      <c r="P36" s="141"/>
      <c r="Q36" s="140"/>
      <c r="R36" s="139">
        <f t="shared" si="4"/>
        <v>7187</v>
      </c>
      <c r="S36" s="143">
        <f t="shared" si="5"/>
        <v>0.0011022953725220018</v>
      </c>
      <c r="T36" s="142">
        <v>2290</v>
      </c>
      <c r="U36" s="140">
        <v>2210</v>
      </c>
      <c r="V36" s="141"/>
      <c r="W36" s="140"/>
      <c r="X36" s="139">
        <f t="shared" si="6"/>
        <v>4500</v>
      </c>
      <c r="Y36" s="138">
        <f t="shared" si="7"/>
        <v>0.5971111111111111</v>
      </c>
    </row>
    <row r="37" spans="1:25" ht="19.5" customHeight="1" thickBot="1">
      <c r="A37" s="137" t="s">
        <v>167</v>
      </c>
      <c r="B37" s="135">
        <v>0</v>
      </c>
      <c r="C37" s="131">
        <v>0</v>
      </c>
      <c r="D37" s="132">
        <v>95</v>
      </c>
      <c r="E37" s="131">
        <v>110</v>
      </c>
      <c r="F37" s="130">
        <f t="shared" si="0"/>
        <v>205</v>
      </c>
      <c r="G37" s="134">
        <f t="shared" si="1"/>
        <v>0.0002849763261130063</v>
      </c>
      <c r="H37" s="133">
        <v>677</v>
      </c>
      <c r="I37" s="131">
        <v>871</v>
      </c>
      <c r="J37" s="132">
        <v>61</v>
      </c>
      <c r="K37" s="131">
        <v>50</v>
      </c>
      <c r="L37" s="130">
        <f t="shared" si="2"/>
        <v>1659</v>
      </c>
      <c r="M37" s="136">
        <f t="shared" si="3"/>
        <v>-0.8764315852923448</v>
      </c>
      <c r="N37" s="135">
        <v>0</v>
      </c>
      <c r="O37" s="131">
        <v>0</v>
      </c>
      <c r="P37" s="132">
        <v>610</v>
      </c>
      <c r="Q37" s="131">
        <v>622</v>
      </c>
      <c r="R37" s="130">
        <f t="shared" si="4"/>
        <v>1232</v>
      </c>
      <c r="S37" s="134">
        <f t="shared" si="5"/>
        <v>0.00018895615680354893</v>
      </c>
      <c r="T37" s="133">
        <v>51902</v>
      </c>
      <c r="U37" s="131">
        <v>54354</v>
      </c>
      <c r="V37" s="132">
        <v>6182</v>
      </c>
      <c r="W37" s="131">
        <v>5251</v>
      </c>
      <c r="X37" s="130">
        <f t="shared" si="6"/>
        <v>117689</v>
      </c>
      <c r="Y37" s="129">
        <f t="shared" si="7"/>
        <v>-0.9895317319375643</v>
      </c>
    </row>
    <row r="38" ht="15.75" thickTop="1">
      <c r="A38" s="128" t="s">
        <v>145</v>
      </c>
    </row>
    <row r="39" ht="15">
      <c r="A39" s="128" t="s">
        <v>41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8:Y65536 M38:M65536 Y3 M3 M5:M8 Y5:Y8">
    <cfRule type="cellIs" priority="3" dxfId="95" operator="lessThan" stopIfTrue="1">
      <formula>0</formula>
    </cfRule>
  </conditionalFormatting>
  <conditionalFormatting sqref="M9:M37 Y9:Y37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G6:G8">
    <cfRule type="cellIs" priority="2" dxfId="95" operator="lessThan" stopIfTrue="1">
      <formula>0</formula>
    </cfRule>
  </conditionalFormatting>
  <conditionalFormatting sqref="S6:S8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37">
      <selection activeCell="X37" sqref="X37"/>
    </sheetView>
  </sheetViews>
  <sheetFormatPr defaultColWidth="8.00390625" defaultRowHeight="15"/>
  <cols>
    <col min="1" max="1" width="29.8515625" style="127" customWidth="1"/>
    <col min="2" max="2" width="9.140625" style="127" customWidth="1"/>
    <col min="3" max="3" width="10.7109375" style="127" customWidth="1"/>
    <col min="4" max="4" width="8.57421875" style="127" bestFit="1" customWidth="1"/>
    <col min="5" max="5" width="10.57421875" style="127" bestFit="1" customWidth="1"/>
    <col min="6" max="6" width="10.140625" style="127" customWidth="1"/>
    <col min="7" max="7" width="11.28125" style="127" bestFit="1" customWidth="1"/>
    <col min="8" max="8" width="10.00390625" style="127" customWidth="1"/>
    <col min="9" max="9" width="10.8515625" style="127" bestFit="1" customWidth="1"/>
    <col min="10" max="10" width="9.00390625" style="127" bestFit="1" customWidth="1"/>
    <col min="11" max="11" width="10.57421875" style="127" bestFit="1" customWidth="1"/>
    <col min="12" max="12" width="9.421875" style="127" customWidth="1"/>
    <col min="13" max="13" width="9.57421875" style="127" customWidth="1"/>
    <col min="14" max="14" width="10.7109375" style="127" customWidth="1"/>
    <col min="15" max="15" width="12.421875" style="127" bestFit="1" customWidth="1"/>
    <col min="16" max="16" width="9.421875" style="127" customWidth="1"/>
    <col min="17" max="17" width="10.57421875" style="127" bestFit="1" customWidth="1"/>
    <col min="18" max="18" width="10.421875" style="127" bestFit="1" customWidth="1"/>
    <col min="19" max="19" width="11.28125" style="127" bestFit="1" customWidth="1"/>
    <col min="20" max="20" width="10.421875" style="127" bestFit="1" customWidth="1"/>
    <col min="21" max="21" width="10.28125" style="127" customWidth="1"/>
    <col min="22" max="22" width="9.421875" style="127" customWidth="1"/>
    <col min="23" max="23" width="10.28125" style="127" customWidth="1"/>
    <col min="24" max="24" width="10.57421875" style="127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66" t="s">
        <v>28</v>
      </c>
      <c r="Y1" s="567"/>
    </row>
    <row r="2" ht="5.25" customHeight="1" thickBot="1"/>
    <row r="3" spans="1:25" ht="24" customHeight="1" thickTop="1">
      <c r="A3" s="568" t="s">
        <v>46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70"/>
    </row>
    <row r="4" spans="1:25" ht="21" customHeight="1" thickBot="1">
      <c r="A4" s="595" t="s">
        <v>44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</row>
    <row r="5" spans="1:25" s="173" customFormat="1" ht="19.5" customHeight="1" thickBot="1" thickTop="1">
      <c r="A5" s="591" t="s">
        <v>43</v>
      </c>
      <c r="B5" s="586" t="s">
        <v>36</v>
      </c>
      <c r="C5" s="587"/>
      <c r="D5" s="587"/>
      <c r="E5" s="587"/>
      <c r="F5" s="587"/>
      <c r="G5" s="587"/>
      <c r="H5" s="587"/>
      <c r="I5" s="587"/>
      <c r="J5" s="588"/>
      <c r="K5" s="588"/>
      <c r="L5" s="588"/>
      <c r="M5" s="589"/>
      <c r="N5" s="590" t="s">
        <v>35</v>
      </c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9"/>
    </row>
    <row r="6" spans="1:25" s="172" customFormat="1" ht="26.25" customHeight="1" thickBot="1">
      <c r="A6" s="592"/>
      <c r="B6" s="578" t="s">
        <v>152</v>
      </c>
      <c r="C6" s="579"/>
      <c r="D6" s="579"/>
      <c r="E6" s="579"/>
      <c r="F6" s="580"/>
      <c r="G6" s="575" t="s">
        <v>34</v>
      </c>
      <c r="H6" s="578" t="s">
        <v>153</v>
      </c>
      <c r="I6" s="579"/>
      <c r="J6" s="579"/>
      <c r="K6" s="579"/>
      <c r="L6" s="580"/>
      <c r="M6" s="575" t="s">
        <v>33</v>
      </c>
      <c r="N6" s="585" t="s">
        <v>154</v>
      </c>
      <c r="O6" s="579"/>
      <c r="P6" s="579"/>
      <c r="Q6" s="579"/>
      <c r="R6" s="579"/>
      <c r="S6" s="575" t="s">
        <v>34</v>
      </c>
      <c r="T6" s="585" t="s">
        <v>155</v>
      </c>
      <c r="U6" s="579"/>
      <c r="V6" s="579"/>
      <c r="W6" s="579"/>
      <c r="X6" s="579"/>
      <c r="Y6" s="575" t="s">
        <v>33</v>
      </c>
    </row>
    <row r="7" spans="1:25" s="167" customFormat="1" ht="26.25" customHeight="1">
      <c r="A7" s="593"/>
      <c r="B7" s="558" t="s">
        <v>22</v>
      </c>
      <c r="C7" s="559"/>
      <c r="D7" s="560" t="s">
        <v>21</v>
      </c>
      <c r="E7" s="561"/>
      <c r="F7" s="562" t="s">
        <v>17</v>
      </c>
      <c r="G7" s="576"/>
      <c r="H7" s="558" t="s">
        <v>22</v>
      </c>
      <c r="I7" s="559"/>
      <c r="J7" s="560" t="s">
        <v>21</v>
      </c>
      <c r="K7" s="561"/>
      <c r="L7" s="562" t="s">
        <v>17</v>
      </c>
      <c r="M7" s="576"/>
      <c r="N7" s="559" t="s">
        <v>22</v>
      </c>
      <c r="O7" s="559"/>
      <c r="P7" s="564" t="s">
        <v>21</v>
      </c>
      <c r="Q7" s="559"/>
      <c r="R7" s="562" t="s">
        <v>17</v>
      </c>
      <c r="S7" s="576"/>
      <c r="T7" s="565" t="s">
        <v>22</v>
      </c>
      <c r="U7" s="561"/>
      <c r="V7" s="560" t="s">
        <v>21</v>
      </c>
      <c r="W7" s="581"/>
      <c r="X7" s="562" t="s">
        <v>17</v>
      </c>
      <c r="Y7" s="576"/>
    </row>
    <row r="8" spans="1:25" s="167" customFormat="1" ht="16.5" customHeight="1" thickBot="1">
      <c r="A8" s="594"/>
      <c r="B8" s="170" t="s">
        <v>31</v>
      </c>
      <c r="C8" s="168" t="s">
        <v>30</v>
      </c>
      <c r="D8" s="169" t="s">
        <v>31</v>
      </c>
      <c r="E8" s="168" t="s">
        <v>30</v>
      </c>
      <c r="F8" s="563"/>
      <c r="G8" s="577"/>
      <c r="H8" s="170" t="s">
        <v>31</v>
      </c>
      <c r="I8" s="168" t="s">
        <v>30</v>
      </c>
      <c r="J8" s="169" t="s">
        <v>31</v>
      </c>
      <c r="K8" s="168" t="s">
        <v>30</v>
      </c>
      <c r="L8" s="563"/>
      <c r="M8" s="577"/>
      <c r="N8" s="170" t="s">
        <v>31</v>
      </c>
      <c r="O8" s="168" t="s">
        <v>30</v>
      </c>
      <c r="P8" s="169" t="s">
        <v>31</v>
      </c>
      <c r="Q8" s="168" t="s">
        <v>30</v>
      </c>
      <c r="R8" s="563"/>
      <c r="S8" s="577"/>
      <c r="T8" s="170" t="s">
        <v>31</v>
      </c>
      <c r="U8" s="168" t="s">
        <v>30</v>
      </c>
      <c r="V8" s="169" t="s">
        <v>31</v>
      </c>
      <c r="W8" s="168" t="s">
        <v>30</v>
      </c>
      <c r="X8" s="563"/>
      <c r="Y8" s="577"/>
    </row>
    <row r="9" spans="1:25" s="174" customFormat="1" ht="18" customHeight="1" thickBot="1" thickTop="1">
      <c r="A9" s="184" t="s">
        <v>24</v>
      </c>
      <c r="B9" s="183">
        <f>SUM(B10:B44)</f>
        <v>24812.35</v>
      </c>
      <c r="C9" s="177">
        <f>SUM(C10:C44)</f>
        <v>15647.331999999999</v>
      </c>
      <c r="D9" s="178">
        <f>SUM(D10:D44)</f>
        <v>2839.1270000000004</v>
      </c>
      <c r="E9" s="177">
        <f>SUM(E10:E44)</f>
        <v>2255.8309999999997</v>
      </c>
      <c r="F9" s="176">
        <f aca="true" t="shared" si="0" ref="F9:F23">SUM(B9:E9)</f>
        <v>45554.64</v>
      </c>
      <c r="G9" s="180">
        <f aca="true" t="shared" si="1" ref="G9:G23">F9/$F$9</f>
        <v>1</v>
      </c>
      <c r="H9" s="179">
        <f>SUM(H10:H44)</f>
        <v>24181.383000000005</v>
      </c>
      <c r="I9" s="177">
        <f>SUM(I10:I44)</f>
        <v>19256.211000000007</v>
      </c>
      <c r="J9" s="178">
        <f>SUM(J10:J44)</f>
        <v>3007.2929999999997</v>
      </c>
      <c r="K9" s="177">
        <f>SUM(K10:K44)</f>
        <v>1811.1479999999997</v>
      </c>
      <c r="L9" s="176">
        <f aca="true" t="shared" si="2" ref="L9:L23">SUM(H9:K9)</f>
        <v>48256.03500000001</v>
      </c>
      <c r="M9" s="182">
        <f aca="true" t="shared" si="3" ref="M9:M23">IF(ISERROR(F9/L9-1),"         /0",(F9/L9-1))</f>
        <v>-0.05598045923167971</v>
      </c>
      <c r="N9" s="181">
        <f>SUM(N10:N44)</f>
        <v>232868.16499999998</v>
      </c>
      <c r="O9" s="177">
        <f>SUM(O10:O44)</f>
        <v>137599.935</v>
      </c>
      <c r="P9" s="178">
        <f>SUM(P10:P44)</f>
        <v>26277.783999999996</v>
      </c>
      <c r="Q9" s="177">
        <f>SUM(Q10:Q44)</f>
        <v>17708.496000000003</v>
      </c>
      <c r="R9" s="176">
        <f aca="true" t="shared" si="4" ref="R9:R23">SUM(N9:Q9)</f>
        <v>414454.37999999995</v>
      </c>
      <c r="S9" s="180">
        <f aca="true" t="shared" si="5" ref="S9:S23">R9/$R$9</f>
        <v>1</v>
      </c>
      <c r="T9" s="179">
        <f>SUM(T10:T44)</f>
        <v>231343.6640000001</v>
      </c>
      <c r="U9" s="177">
        <f>SUM(U10:U44)</f>
        <v>150098.65700000006</v>
      </c>
      <c r="V9" s="178">
        <f>SUM(V10:V44)</f>
        <v>23652.934999999998</v>
      </c>
      <c r="W9" s="177">
        <f>SUM(W10:W44)</f>
        <v>16401.680000000004</v>
      </c>
      <c r="X9" s="176">
        <f aca="true" t="shared" si="6" ref="X9:X23">SUM(T9:W9)</f>
        <v>421496.93600000016</v>
      </c>
      <c r="Y9" s="175">
        <f>IF(ISERROR(R9/X9-1),"         /0",(R9/X9-1))</f>
        <v>-0.01670843937048272</v>
      </c>
    </row>
    <row r="10" spans="1:25" ht="19.5" customHeight="1" thickTop="1">
      <c r="A10" s="155" t="s">
        <v>174</v>
      </c>
      <c r="B10" s="153">
        <v>5686.338000000001</v>
      </c>
      <c r="C10" s="149">
        <v>4503.905000000001</v>
      </c>
      <c r="D10" s="150">
        <v>0</v>
      </c>
      <c r="E10" s="149">
        <v>0</v>
      </c>
      <c r="F10" s="148">
        <f t="shared" si="0"/>
        <v>10190.243000000002</v>
      </c>
      <c r="G10" s="152">
        <f t="shared" si="1"/>
        <v>0.22369275665442648</v>
      </c>
      <c r="H10" s="151">
        <v>5953.546</v>
      </c>
      <c r="I10" s="149">
        <v>4925.818</v>
      </c>
      <c r="J10" s="150"/>
      <c r="K10" s="149"/>
      <c r="L10" s="148">
        <f t="shared" si="2"/>
        <v>10879.364000000001</v>
      </c>
      <c r="M10" s="154">
        <f t="shared" si="3"/>
        <v>-0.06334202992013127</v>
      </c>
      <c r="N10" s="153">
        <v>52891.82299999999</v>
      </c>
      <c r="O10" s="149">
        <v>39951.70100000001</v>
      </c>
      <c r="P10" s="150"/>
      <c r="Q10" s="149"/>
      <c r="R10" s="148">
        <f t="shared" si="4"/>
        <v>92843.524</v>
      </c>
      <c r="S10" s="152">
        <f t="shared" si="5"/>
        <v>0.22401385648282934</v>
      </c>
      <c r="T10" s="151">
        <v>50342.087000000036</v>
      </c>
      <c r="U10" s="149">
        <v>41508.55900000001</v>
      </c>
      <c r="V10" s="150"/>
      <c r="W10" s="149"/>
      <c r="X10" s="148">
        <f t="shared" si="6"/>
        <v>91850.64600000004</v>
      </c>
      <c r="Y10" s="147">
        <f aca="true" t="shared" si="7" ref="Y10:Y23">IF(ISERROR(R10/X10-1),"         /0",IF(R10/X10&gt;5,"  *  ",(R10/X10-1)))</f>
        <v>0.010809700783160237</v>
      </c>
    </row>
    <row r="11" spans="1:25" ht="19.5" customHeight="1">
      <c r="A11" s="146" t="s">
        <v>201</v>
      </c>
      <c r="B11" s="144">
        <v>3693.906</v>
      </c>
      <c r="C11" s="140">
        <v>1632.944</v>
      </c>
      <c r="D11" s="141">
        <v>19.156</v>
      </c>
      <c r="E11" s="140">
        <v>531.996</v>
      </c>
      <c r="F11" s="139">
        <f t="shared" si="0"/>
        <v>5878.002</v>
      </c>
      <c r="G11" s="143">
        <f t="shared" si="1"/>
        <v>0.12903190542170898</v>
      </c>
      <c r="H11" s="142">
        <v>3138.7690000000002</v>
      </c>
      <c r="I11" s="140">
        <v>1699.0069999999998</v>
      </c>
      <c r="J11" s="141"/>
      <c r="K11" s="140">
        <v>107.648</v>
      </c>
      <c r="L11" s="139">
        <f t="shared" si="2"/>
        <v>4945.424</v>
      </c>
      <c r="M11" s="145">
        <f t="shared" si="3"/>
        <v>0.18857392207422463</v>
      </c>
      <c r="N11" s="144">
        <v>32503.252000000004</v>
      </c>
      <c r="O11" s="140">
        <v>13921.515000000001</v>
      </c>
      <c r="P11" s="141">
        <v>239.014</v>
      </c>
      <c r="Q11" s="140">
        <v>1940.1450000000004</v>
      </c>
      <c r="R11" s="139">
        <f t="shared" si="4"/>
        <v>48603.92600000001</v>
      </c>
      <c r="S11" s="143">
        <f t="shared" si="5"/>
        <v>0.11727207708602334</v>
      </c>
      <c r="T11" s="142">
        <v>42765.192</v>
      </c>
      <c r="U11" s="140">
        <v>19800.509000000002</v>
      </c>
      <c r="V11" s="141">
        <v>1381.304</v>
      </c>
      <c r="W11" s="140">
        <v>849.754</v>
      </c>
      <c r="X11" s="139">
        <f t="shared" si="6"/>
        <v>64796.759000000005</v>
      </c>
      <c r="Y11" s="138">
        <f t="shared" si="7"/>
        <v>-0.24990189709951383</v>
      </c>
    </row>
    <row r="12" spans="1:25" ht="19.5" customHeight="1">
      <c r="A12" s="146" t="s">
        <v>176</v>
      </c>
      <c r="B12" s="144">
        <v>3345.222</v>
      </c>
      <c r="C12" s="140">
        <v>1808.6060000000002</v>
      </c>
      <c r="D12" s="141">
        <v>0</v>
      </c>
      <c r="E12" s="140">
        <v>0</v>
      </c>
      <c r="F12" s="139">
        <f t="shared" si="0"/>
        <v>5153.828</v>
      </c>
      <c r="G12" s="143">
        <f t="shared" si="1"/>
        <v>0.1131350834953366</v>
      </c>
      <c r="H12" s="142">
        <v>2860.824</v>
      </c>
      <c r="I12" s="140">
        <v>2210.3469999999998</v>
      </c>
      <c r="J12" s="141"/>
      <c r="K12" s="140"/>
      <c r="L12" s="139">
        <f t="shared" si="2"/>
        <v>5071.171</v>
      </c>
      <c r="M12" s="145">
        <f t="shared" si="3"/>
        <v>0.016299391205699898</v>
      </c>
      <c r="N12" s="144">
        <v>35414.72299999999</v>
      </c>
      <c r="O12" s="140">
        <v>14649.879</v>
      </c>
      <c r="P12" s="141"/>
      <c r="Q12" s="140"/>
      <c r="R12" s="139">
        <f t="shared" si="4"/>
        <v>50064.60199999999</v>
      </c>
      <c r="S12" s="143">
        <f t="shared" si="5"/>
        <v>0.12079641189942304</v>
      </c>
      <c r="T12" s="142">
        <v>24681.476999999995</v>
      </c>
      <c r="U12" s="140">
        <v>15738.022999999997</v>
      </c>
      <c r="V12" s="141"/>
      <c r="W12" s="140"/>
      <c r="X12" s="139">
        <f t="shared" si="6"/>
        <v>40419.49999999999</v>
      </c>
      <c r="Y12" s="138">
        <f t="shared" si="7"/>
        <v>0.23862497062061627</v>
      </c>
    </row>
    <row r="13" spans="1:25" ht="19.5" customHeight="1">
      <c r="A13" s="146" t="s">
        <v>156</v>
      </c>
      <c r="B13" s="144">
        <v>1962.365</v>
      </c>
      <c r="C13" s="140">
        <v>1444.3270000000002</v>
      </c>
      <c r="D13" s="141">
        <v>0</v>
      </c>
      <c r="E13" s="140">
        <v>0</v>
      </c>
      <c r="F13" s="139">
        <f t="shared" si="0"/>
        <v>3406.692</v>
      </c>
      <c r="G13" s="143">
        <f t="shared" si="1"/>
        <v>0.07478254684923424</v>
      </c>
      <c r="H13" s="142">
        <v>2218.0939999999996</v>
      </c>
      <c r="I13" s="140">
        <v>1960.3319999999997</v>
      </c>
      <c r="J13" s="141">
        <v>0</v>
      </c>
      <c r="K13" s="140">
        <v>0</v>
      </c>
      <c r="L13" s="139">
        <f t="shared" si="2"/>
        <v>4178.4259999999995</v>
      </c>
      <c r="M13" s="145">
        <f t="shared" si="3"/>
        <v>-0.18469490664666544</v>
      </c>
      <c r="N13" s="144">
        <v>18619.350000000006</v>
      </c>
      <c r="O13" s="140">
        <v>13733.196</v>
      </c>
      <c r="P13" s="141">
        <v>2.809</v>
      </c>
      <c r="Q13" s="140">
        <v>0.589</v>
      </c>
      <c r="R13" s="139">
        <f t="shared" si="4"/>
        <v>32355.944000000007</v>
      </c>
      <c r="S13" s="143">
        <f t="shared" si="5"/>
        <v>0.07806877080174665</v>
      </c>
      <c r="T13" s="142">
        <v>18395.581</v>
      </c>
      <c r="U13" s="140">
        <v>15241.999999999998</v>
      </c>
      <c r="V13" s="141">
        <v>0.9530000000000001</v>
      </c>
      <c r="W13" s="140">
        <v>0</v>
      </c>
      <c r="X13" s="139">
        <f t="shared" si="6"/>
        <v>33638.534</v>
      </c>
      <c r="Y13" s="138">
        <f t="shared" si="7"/>
        <v>-0.038128593832299384</v>
      </c>
    </row>
    <row r="14" spans="1:25" ht="19.5" customHeight="1">
      <c r="A14" s="146" t="s">
        <v>202</v>
      </c>
      <c r="B14" s="144">
        <v>1909.152</v>
      </c>
      <c r="C14" s="140">
        <v>1128.6390000000001</v>
      </c>
      <c r="D14" s="141">
        <v>0</v>
      </c>
      <c r="E14" s="140">
        <v>0</v>
      </c>
      <c r="F14" s="139">
        <f t="shared" si="0"/>
        <v>3037.791</v>
      </c>
      <c r="G14" s="143">
        <f t="shared" si="1"/>
        <v>0.06668455727012661</v>
      </c>
      <c r="H14" s="142">
        <v>1840.2169999999999</v>
      </c>
      <c r="I14" s="140">
        <v>1534.3690000000001</v>
      </c>
      <c r="J14" s="141"/>
      <c r="K14" s="140"/>
      <c r="L14" s="139">
        <f t="shared" si="2"/>
        <v>3374.5860000000002</v>
      </c>
      <c r="M14" s="145">
        <f t="shared" si="3"/>
        <v>-0.09980335365582627</v>
      </c>
      <c r="N14" s="144">
        <v>18767.404000000002</v>
      </c>
      <c r="O14" s="140">
        <v>10427.462</v>
      </c>
      <c r="P14" s="141"/>
      <c r="Q14" s="140"/>
      <c r="R14" s="139">
        <f t="shared" si="4"/>
        <v>29194.866</v>
      </c>
      <c r="S14" s="143">
        <f t="shared" si="5"/>
        <v>0.07044168769551912</v>
      </c>
      <c r="T14" s="142">
        <v>15924.88</v>
      </c>
      <c r="U14" s="140">
        <v>10024.388</v>
      </c>
      <c r="V14" s="141"/>
      <c r="W14" s="140"/>
      <c r="X14" s="139">
        <f t="shared" si="6"/>
        <v>25949.268</v>
      </c>
      <c r="Y14" s="138">
        <f t="shared" si="7"/>
        <v>0.12507474199272228</v>
      </c>
    </row>
    <row r="15" spans="1:25" ht="19.5" customHeight="1">
      <c r="A15" s="146" t="s">
        <v>203</v>
      </c>
      <c r="B15" s="144">
        <v>0</v>
      </c>
      <c r="C15" s="140">
        <v>0</v>
      </c>
      <c r="D15" s="141">
        <v>1557.56</v>
      </c>
      <c r="E15" s="140">
        <v>704.6299999999999</v>
      </c>
      <c r="F15" s="139">
        <f t="shared" si="0"/>
        <v>2262.1899999999996</v>
      </c>
      <c r="G15" s="143">
        <f t="shared" si="1"/>
        <v>0.0496588272896021</v>
      </c>
      <c r="H15" s="142"/>
      <c r="I15" s="140"/>
      <c r="J15" s="141">
        <v>1792.308</v>
      </c>
      <c r="K15" s="140">
        <v>432.334</v>
      </c>
      <c r="L15" s="139">
        <f t="shared" si="2"/>
        <v>2224.642</v>
      </c>
      <c r="M15" s="145">
        <f t="shared" si="3"/>
        <v>0.016878221304821084</v>
      </c>
      <c r="N15" s="144"/>
      <c r="O15" s="140"/>
      <c r="P15" s="141">
        <v>12273.851</v>
      </c>
      <c r="Q15" s="140">
        <v>5624.2429999999995</v>
      </c>
      <c r="R15" s="139">
        <f t="shared" si="4"/>
        <v>17898.094</v>
      </c>
      <c r="S15" s="143">
        <f t="shared" si="5"/>
        <v>0.04318471432247863</v>
      </c>
      <c r="T15" s="142"/>
      <c r="U15" s="140"/>
      <c r="V15" s="141">
        <v>11077.083000000002</v>
      </c>
      <c r="W15" s="140">
        <v>4402.719</v>
      </c>
      <c r="X15" s="139">
        <f t="shared" si="6"/>
        <v>15479.802000000003</v>
      </c>
      <c r="Y15" s="138">
        <f t="shared" si="7"/>
        <v>0.15622241163032946</v>
      </c>
    </row>
    <row r="16" spans="1:25" ht="19.5" customHeight="1">
      <c r="A16" s="146" t="s">
        <v>204</v>
      </c>
      <c r="B16" s="144">
        <v>1267.039</v>
      </c>
      <c r="C16" s="140">
        <v>729.977</v>
      </c>
      <c r="D16" s="141">
        <v>0</v>
      </c>
      <c r="E16" s="140">
        <v>0</v>
      </c>
      <c r="F16" s="139">
        <f>SUM(B16:E16)</f>
        <v>1997.016</v>
      </c>
      <c r="G16" s="143">
        <f>F16/$F$9</f>
        <v>0.04383781761857848</v>
      </c>
      <c r="H16" s="142">
        <v>1438.614</v>
      </c>
      <c r="I16" s="140">
        <v>735.625</v>
      </c>
      <c r="J16" s="141"/>
      <c r="K16" s="140"/>
      <c r="L16" s="139">
        <f>SUM(H16:K16)</f>
        <v>2174.239</v>
      </c>
      <c r="M16" s="145">
        <f>IF(ISERROR(F16/L16-1),"         /0",(F16/L16-1))</f>
        <v>-0.08151035833687093</v>
      </c>
      <c r="N16" s="144">
        <v>11660.539999999999</v>
      </c>
      <c r="O16" s="140">
        <v>6089.2</v>
      </c>
      <c r="P16" s="141"/>
      <c r="Q16" s="140"/>
      <c r="R16" s="139">
        <f>SUM(N16:Q16)</f>
        <v>17749.739999999998</v>
      </c>
      <c r="S16" s="143">
        <f>R16/$R$9</f>
        <v>0.042826764190548545</v>
      </c>
      <c r="T16" s="142">
        <v>12064.066999999997</v>
      </c>
      <c r="U16" s="140">
        <v>6597.0560000000005</v>
      </c>
      <c r="V16" s="141"/>
      <c r="W16" s="140"/>
      <c r="X16" s="139">
        <f>SUM(T16:W16)</f>
        <v>18661.123</v>
      </c>
      <c r="Y16" s="138">
        <f>IF(ISERROR(R16/X16-1),"         /0",IF(R16/X16&gt;5,"  *  ",(R16/X16-1)))</f>
        <v>-0.04883859347585895</v>
      </c>
    </row>
    <row r="17" spans="1:25" ht="19.5" customHeight="1">
      <c r="A17" s="146" t="s">
        <v>205</v>
      </c>
      <c r="B17" s="144">
        <v>0</v>
      </c>
      <c r="C17" s="140">
        <v>0</v>
      </c>
      <c r="D17" s="141">
        <v>1014</v>
      </c>
      <c r="E17" s="140">
        <v>826.661</v>
      </c>
      <c r="F17" s="139">
        <f>SUM(B17:E17)</f>
        <v>1840.661</v>
      </c>
      <c r="G17" s="143">
        <f>F17/$F$9</f>
        <v>0.04040556571185724</v>
      </c>
      <c r="H17" s="142"/>
      <c r="I17" s="140"/>
      <c r="J17" s="141">
        <v>975</v>
      </c>
      <c r="K17" s="140">
        <v>1031.333</v>
      </c>
      <c r="L17" s="139">
        <f>SUM(H17:K17)</f>
        <v>2006.333</v>
      </c>
      <c r="M17" s="145">
        <f>IF(ISERROR(F17/L17-1),"         /0",(F17/L17-1))</f>
        <v>-0.08257452775785479</v>
      </c>
      <c r="N17" s="144"/>
      <c r="O17" s="140"/>
      <c r="P17" s="141">
        <v>10491</v>
      </c>
      <c r="Q17" s="140">
        <v>7822.014</v>
      </c>
      <c r="R17" s="139">
        <f>SUM(N17:Q17)</f>
        <v>18313.014</v>
      </c>
      <c r="S17" s="143">
        <f>R17/$R$9</f>
        <v>0.04418583777543864</v>
      </c>
      <c r="T17" s="142"/>
      <c r="U17" s="140"/>
      <c r="V17" s="141">
        <v>8663.817</v>
      </c>
      <c r="W17" s="140">
        <v>8120.319000000001</v>
      </c>
      <c r="X17" s="139">
        <f>SUM(T17:W17)</f>
        <v>16784.136</v>
      </c>
      <c r="Y17" s="138">
        <f>IF(ISERROR(R17/X17-1),"         /0",IF(R17/X17&gt;5,"  *  ",(R17/X17-1)))</f>
        <v>0.09109065846463604</v>
      </c>
    </row>
    <row r="18" spans="1:25" ht="19.5" customHeight="1">
      <c r="A18" s="146" t="s">
        <v>169</v>
      </c>
      <c r="B18" s="144">
        <v>949.577</v>
      </c>
      <c r="C18" s="140">
        <v>625.393</v>
      </c>
      <c r="D18" s="141">
        <v>0</v>
      </c>
      <c r="E18" s="140">
        <v>0</v>
      </c>
      <c r="F18" s="139">
        <f>SUM(B18:E18)</f>
        <v>1574.97</v>
      </c>
      <c r="G18" s="143">
        <f>F18/$F$9</f>
        <v>0.034573207032258406</v>
      </c>
      <c r="H18" s="142">
        <v>873.751</v>
      </c>
      <c r="I18" s="140">
        <v>904.6410000000001</v>
      </c>
      <c r="J18" s="141"/>
      <c r="K18" s="140"/>
      <c r="L18" s="139">
        <f>SUM(H18:K18)</f>
        <v>1778.392</v>
      </c>
      <c r="M18" s="145">
        <f>IF(ISERROR(F18/L18-1),"         /0",(F18/L18-1))</f>
        <v>-0.11438535485989587</v>
      </c>
      <c r="N18" s="144">
        <v>6619.679999999999</v>
      </c>
      <c r="O18" s="140">
        <v>4469.522000000002</v>
      </c>
      <c r="P18" s="141"/>
      <c r="Q18" s="140"/>
      <c r="R18" s="139">
        <f>SUM(N18:Q18)</f>
        <v>11089.202000000001</v>
      </c>
      <c r="S18" s="143">
        <f>R18/$R$9</f>
        <v>0.026756146237373588</v>
      </c>
      <c r="T18" s="142">
        <v>8395.854</v>
      </c>
      <c r="U18" s="140">
        <v>7215.843999999997</v>
      </c>
      <c r="V18" s="141"/>
      <c r="W18" s="140"/>
      <c r="X18" s="139">
        <f>SUM(T18:W18)</f>
        <v>15611.697999999997</v>
      </c>
      <c r="Y18" s="138">
        <f>IF(ISERROR(R18/X18-1),"         /0",IF(R18/X18&gt;5,"  *  ",(R18/X18-1)))</f>
        <v>-0.2896863621112833</v>
      </c>
    </row>
    <row r="19" spans="1:25" ht="19.5" customHeight="1">
      <c r="A19" s="146" t="s">
        <v>206</v>
      </c>
      <c r="B19" s="144">
        <v>921.198</v>
      </c>
      <c r="C19" s="140">
        <v>196.121</v>
      </c>
      <c r="D19" s="141">
        <v>35.876</v>
      </c>
      <c r="E19" s="140">
        <v>43.117999999999995</v>
      </c>
      <c r="F19" s="139">
        <f>SUM(B19:E19)</f>
        <v>1196.3129999999999</v>
      </c>
      <c r="G19" s="143">
        <f>F19/$F$9</f>
        <v>0.026261057051488058</v>
      </c>
      <c r="H19" s="142">
        <v>1996.652</v>
      </c>
      <c r="I19" s="140">
        <v>791.9720000000001</v>
      </c>
      <c r="J19" s="141"/>
      <c r="K19" s="140">
        <v>196.015</v>
      </c>
      <c r="L19" s="139">
        <f>SUM(H19:K19)</f>
        <v>2984.639</v>
      </c>
      <c r="M19" s="145">
        <f>IF(ISERROR(F19/L19-1),"         /0",(F19/L19-1))</f>
        <v>-0.5991766508445411</v>
      </c>
      <c r="N19" s="144">
        <v>10768.372</v>
      </c>
      <c r="O19" s="140">
        <v>1571.331</v>
      </c>
      <c r="P19" s="141">
        <v>219.298</v>
      </c>
      <c r="Q19" s="140">
        <v>1189.05</v>
      </c>
      <c r="R19" s="139">
        <f>SUM(N19:Q19)</f>
        <v>13748.051</v>
      </c>
      <c r="S19" s="143">
        <f>R19/$R$9</f>
        <v>0.03317144579338262</v>
      </c>
      <c r="T19" s="142">
        <v>17933.254</v>
      </c>
      <c r="U19" s="140">
        <v>4793.669</v>
      </c>
      <c r="V19" s="141">
        <v>1.242</v>
      </c>
      <c r="W19" s="140">
        <v>2498.756</v>
      </c>
      <c r="X19" s="139">
        <f>SUM(T19:W19)</f>
        <v>25226.921000000002</v>
      </c>
      <c r="Y19" s="138">
        <f>IF(ISERROR(R19/X19-1),"         /0",IF(R19/X19&gt;5,"  *  ",(R19/X19-1)))</f>
        <v>-0.45502461437921815</v>
      </c>
    </row>
    <row r="20" spans="1:25" ht="19.5" customHeight="1">
      <c r="A20" s="146" t="s">
        <v>207</v>
      </c>
      <c r="B20" s="144">
        <v>856.042</v>
      </c>
      <c r="C20" s="140">
        <v>4.866</v>
      </c>
      <c r="D20" s="141">
        <v>0</v>
      </c>
      <c r="E20" s="140">
        <v>0</v>
      </c>
      <c r="F20" s="139">
        <f t="shared" si="0"/>
        <v>860.908</v>
      </c>
      <c r="G20" s="143">
        <f t="shared" si="1"/>
        <v>0.01889836029875332</v>
      </c>
      <c r="H20" s="142"/>
      <c r="I20" s="140">
        <v>1102.3419999999999</v>
      </c>
      <c r="J20" s="141"/>
      <c r="K20" s="140"/>
      <c r="L20" s="139">
        <f t="shared" si="2"/>
        <v>1102.3419999999999</v>
      </c>
      <c r="M20" s="145">
        <f t="shared" si="3"/>
        <v>-0.21901914287943292</v>
      </c>
      <c r="N20" s="144">
        <v>7532.193000000001</v>
      </c>
      <c r="O20" s="140">
        <v>37.768</v>
      </c>
      <c r="P20" s="141"/>
      <c r="Q20" s="140"/>
      <c r="R20" s="139">
        <f t="shared" si="4"/>
        <v>7569.961000000001</v>
      </c>
      <c r="S20" s="143">
        <f t="shared" si="5"/>
        <v>0.018264883580190423</v>
      </c>
      <c r="T20" s="142">
        <v>7356.685000000001</v>
      </c>
      <c r="U20" s="140">
        <v>1225.3709999999999</v>
      </c>
      <c r="V20" s="141"/>
      <c r="W20" s="140"/>
      <c r="X20" s="139">
        <f t="shared" si="6"/>
        <v>8582.056</v>
      </c>
      <c r="Y20" s="138">
        <f t="shared" si="7"/>
        <v>-0.11793153062622752</v>
      </c>
    </row>
    <row r="21" spans="1:25" ht="19.5" customHeight="1">
      <c r="A21" s="146" t="s">
        <v>191</v>
      </c>
      <c r="B21" s="144">
        <v>299.341</v>
      </c>
      <c r="C21" s="140">
        <v>496.892</v>
      </c>
      <c r="D21" s="141">
        <v>0</v>
      </c>
      <c r="E21" s="140">
        <v>0</v>
      </c>
      <c r="F21" s="139">
        <f t="shared" si="0"/>
        <v>796.233</v>
      </c>
      <c r="G21" s="143">
        <f t="shared" si="1"/>
        <v>0.01747863664381938</v>
      </c>
      <c r="H21" s="142">
        <v>230.85</v>
      </c>
      <c r="I21" s="140">
        <v>351.296</v>
      </c>
      <c r="J21" s="141"/>
      <c r="K21" s="140"/>
      <c r="L21" s="139">
        <f t="shared" si="2"/>
        <v>582.146</v>
      </c>
      <c r="M21" s="145">
        <f t="shared" si="3"/>
        <v>0.36775482439113216</v>
      </c>
      <c r="N21" s="144">
        <v>3060.8479999999995</v>
      </c>
      <c r="O21" s="140">
        <v>3607.7829999999994</v>
      </c>
      <c r="P21" s="141"/>
      <c r="Q21" s="140"/>
      <c r="R21" s="139">
        <f t="shared" si="4"/>
        <v>6668.630999999999</v>
      </c>
      <c r="S21" s="143">
        <f t="shared" si="5"/>
        <v>0.016090144830897914</v>
      </c>
      <c r="T21" s="142">
        <v>1472.465</v>
      </c>
      <c r="U21" s="140">
        <v>2452.215</v>
      </c>
      <c r="V21" s="141"/>
      <c r="W21" s="140"/>
      <c r="X21" s="139">
        <f t="shared" si="6"/>
        <v>3924.6800000000003</v>
      </c>
      <c r="Y21" s="138">
        <f t="shared" si="7"/>
        <v>0.6991527971707245</v>
      </c>
    </row>
    <row r="22" spans="1:25" ht="19.5" customHeight="1">
      <c r="A22" s="146" t="s">
        <v>208</v>
      </c>
      <c r="B22" s="144">
        <v>435.193</v>
      </c>
      <c r="C22" s="140">
        <v>258.569</v>
      </c>
      <c r="D22" s="141">
        <v>0</v>
      </c>
      <c r="E22" s="140">
        <v>0</v>
      </c>
      <c r="F22" s="139">
        <f t="shared" si="0"/>
        <v>693.762</v>
      </c>
      <c r="G22" s="143">
        <f t="shared" si="1"/>
        <v>0.015229228021558286</v>
      </c>
      <c r="H22" s="142">
        <v>763.315</v>
      </c>
      <c r="I22" s="140">
        <v>468.132</v>
      </c>
      <c r="J22" s="141"/>
      <c r="K22" s="140"/>
      <c r="L22" s="139">
        <f t="shared" si="2"/>
        <v>1231.4470000000001</v>
      </c>
      <c r="M22" s="145">
        <f t="shared" si="3"/>
        <v>-0.4366286165787079</v>
      </c>
      <c r="N22" s="144">
        <v>5462.905</v>
      </c>
      <c r="O22" s="140">
        <v>3693.9219999999996</v>
      </c>
      <c r="P22" s="141"/>
      <c r="Q22" s="140"/>
      <c r="R22" s="139">
        <f t="shared" si="4"/>
        <v>9156.827</v>
      </c>
      <c r="S22" s="143">
        <f t="shared" si="5"/>
        <v>0.0220936909871721</v>
      </c>
      <c r="T22" s="142">
        <v>4963.534</v>
      </c>
      <c r="U22" s="140">
        <v>2448.44</v>
      </c>
      <c r="V22" s="141"/>
      <c r="W22" s="140"/>
      <c r="X22" s="139">
        <f t="shared" si="6"/>
        <v>7411.974</v>
      </c>
      <c r="Y22" s="138">
        <f t="shared" si="7"/>
        <v>0.23541002707241</v>
      </c>
    </row>
    <row r="23" spans="1:25" ht="19.5" customHeight="1">
      <c r="A23" s="146" t="s">
        <v>209</v>
      </c>
      <c r="B23" s="144">
        <v>357.034</v>
      </c>
      <c r="C23" s="140">
        <v>265.245</v>
      </c>
      <c r="D23" s="141">
        <v>0</v>
      </c>
      <c r="E23" s="140">
        <v>0</v>
      </c>
      <c r="F23" s="139">
        <f t="shared" si="0"/>
        <v>622.279</v>
      </c>
      <c r="G23" s="143">
        <f t="shared" si="1"/>
        <v>0.013660057460667015</v>
      </c>
      <c r="H23" s="142">
        <v>277.828</v>
      </c>
      <c r="I23" s="140">
        <v>160.452</v>
      </c>
      <c r="J23" s="141"/>
      <c r="K23" s="140"/>
      <c r="L23" s="139">
        <f t="shared" si="2"/>
        <v>438.28</v>
      </c>
      <c r="M23" s="145">
        <f t="shared" si="3"/>
        <v>0.41982066259012507</v>
      </c>
      <c r="N23" s="144">
        <v>2679.013</v>
      </c>
      <c r="O23" s="140">
        <v>1909.4319999999998</v>
      </c>
      <c r="P23" s="141">
        <v>100.69</v>
      </c>
      <c r="Q23" s="140">
        <v>11.317</v>
      </c>
      <c r="R23" s="139">
        <f t="shared" si="4"/>
        <v>4700.451999999999</v>
      </c>
      <c r="S23" s="143">
        <f t="shared" si="5"/>
        <v>0.011341301303173585</v>
      </c>
      <c r="T23" s="142">
        <v>2686.314</v>
      </c>
      <c r="U23" s="140">
        <v>1293.9070000000002</v>
      </c>
      <c r="V23" s="141">
        <v>152.362</v>
      </c>
      <c r="W23" s="140">
        <v>12.477</v>
      </c>
      <c r="X23" s="139">
        <f t="shared" si="6"/>
        <v>4145.0599999999995</v>
      </c>
      <c r="Y23" s="138">
        <f t="shared" si="7"/>
        <v>0.1339888928025168</v>
      </c>
    </row>
    <row r="24" spans="1:25" ht="19.5" customHeight="1">
      <c r="A24" s="146" t="s">
        <v>210</v>
      </c>
      <c r="B24" s="144">
        <v>399.954</v>
      </c>
      <c r="C24" s="140">
        <v>210.881</v>
      </c>
      <c r="D24" s="141">
        <v>0</v>
      </c>
      <c r="E24" s="140">
        <v>0</v>
      </c>
      <c r="F24" s="139">
        <f aca="true" t="shared" si="8" ref="F24:F29">SUM(B24:E24)</f>
        <v>610.835</v>
      </c>
      <c r="G24" s="143">
        <f aca="true" t="shared" si="9" ref="G24:G29">F24/$F$9</f>
        <v>0.013408842655764594</v>
      </c>
      <c r="H24" s="142">
        <v>325.102</v>
      </c>
      <c r="I24" s="140"/>
      <c r="J24" s="141"/>
      <c r="K24" s="140"/>
      <c r="L24" s="139">
        <f aca="true" t="shared" si="10" ref="L24:L29">SUM(H24:K24)</f>
        <v>325.102</v>
      </c>
      <c r="M24" s="145" t="s">
        <v>49</v>
      </c>
      <c r="N24" s="144">
        <v>3429.702</v>
      </c>
      <c r="O24" s="140">
        <v>2236.2099999999996</v>
      </c>
      <c r="P24" s="141"/>
      <c r="Q24" s="140"/>
      <c r="R24" s="139">
        <f aca="true" t="shared" si="11" ref="R24:R29">SUM(N24:Q24)</f>
        <v>5665.912</v>
      </c>
      <c r="S24" s="143">
        <f aca="true" t="shared" si="12" ref="S24:S29">R24/$R$9</f>
        <v>0.01367077360842465</v>
      </c>
      <c r="T24" s="142">
        <v>4764.291</v>
      </c>
      <c r="U24" s="140">
        <v>1574.6390000000001</v>
      </c>
      <c r="V24" s="141"/>
      <c r="W24" s="140"/>
      <c r="X24" s="139">
        <f aca="true" t="shared" si="13" ref="X24:X29">SUM(T24:W24)</f>
        <v>6338.93</v>
      </c>
      <c r="Y24" s="138">
        <f aca="true" t="shared" si="14" ref="Y24:Y29">IF(ISERROR(R24/X24-1),"         /0",IF(R24/X24&gt;5,"  *  ",(R24/X24-1)))</f>
        <v>-0.1061721773233022</v>
      </c>
    </row>
    <row r="25" spans="1:25" ht="19.5" customHeight="1">
      <c r="A25" s="146" t="s">
        <v>178</v>
      </c>
      <c r="B25" s="144">
        <v>346.76299999999986</v>
      </c>
      <c r="C25" s="140">
        <v>228.813</v>
      </c>
      <c r="D25" s="141">
        <v>0</v>
      </c>
      <c r="E25" s="140">
        <v>0</v>
      </c>
      <c r="F25" s="139">
        <f t="shared" si="8"/>
        <v>575.5759999999998</v>
      </c>
      <c r="G25" s="143">
        <f t="shared" si="9"/>
        <v>0.012634849051600448</v>
      </c>
      <c r="H25" s="142">
        <v>167.47100000000006</v>
      </c>
      <c r="I25" s="140">
        <v>139.935</v>
      </c>
      <c r="J25" s="141"/>
      <c r="K25" s="140"/>
      <c r="L25" s="139">
        <f t="shared" si="10"/>
        <v>307.40600000000006</v>
      </c>
      <c r="M25" s="145">
        <f>IF(ISERROR(F25/L25-1),"         /0",(F25/L25-1))</f>
        <v>0.8723642349205925</v>
      </c>
      <c r="N25" s="144">
        <v>1981.8710000000005</v>
      </c>
      <c r="O25" s="140">
        <v>1397.9339999999995</v>
      </c>
      <c r="P25" s="141"/>
      <c r="Q25" s="140"/>
      <c r="R25" s="139">
        <f t="shared" si="11"/>
        <v>3379.8050000000003</v>
      </c>
      <c r="S25" s="143">
        <f t="shared" si="12"/>
        <v>0.008154829971877726</v>
      </c>
      <c r="T25" s="142">
        <v>1646.2449999999994</v>
      </c>
      <c r="U25" s="140">
        <v>1337.8929999999998</v>
      </c>
      <c r="V25" s="141"/>
      <c r="W25" s="140"/>
      <c r="X25" s="139">
        <f t="shared" si="13"/>
        <v>2984.137999999999</v>
      </c>
      <c r="Y25" s="138">
        <f t="shared" si="14"/>
        <v>0.13259004777929229</v>
      </c>
    </row>
    <row r="26" spans="1:25" ht="19.5" customHeight="1">
      <c r="A26" s="146" t="s">
        <v>211</v>
      </c>
      <c r="B26" s="144">
        <v>370.826</v>
      </c>
      <c r="C26" s="140">
        <v>184.792</v>
      </c>
      <c r="D26" s="141">
        <v>0</v>
      </c>
      <c r="E26" s="140">
        <v>0</v>
      </c>
      <c r="F26" s="139">
        <f t="shared" si="8"/>
        <v>555.618</v>
      </c>
      <c r="G26" s="143">
        <f t="shared" si="9"/>
        <v>0.012196737807608623</v>
      </c>
      <c r="H26" s="142">
        <v>388.732</v>
      </c>
      <c r="I26" s="140">
        <v>120.629</v>
      </c>
      <c r="J26" s="141"/>
      <c r="K26" s="140"/>
      <c r="L26" s="139">
        <f t="shared" si="10"/>
        <v>509.36100000000005</v>
      </c>
      <c r="M26" s="145">
        <f>IF(ISERROR(F26/L26-1),"         /0",(F26/L26-1))</f>
        <v>0.09081378432977782</v>
      </c>
      <c r="N26" s="144">
        <v>3053.4880000000003</v>
      </c>
      <c r="O26" s="140">
        <v>1237.6589999999999</v>
      </c>
      <c r="P26" s="141"/>
      <c r="Q26" s="140"/>
      <c r="R26" s="139">
        <f t="shared" si="11"/>
        <v>4291.147</v>
      </c>
      <c r="S26" s="143">
        <f t="shared" si="12"/>
        <v>0.010353725782799063</v>
      </c>
      <c r="T26" s="142">
        <v>3237.165</v>
      </c>
      <c r="U26" s="140">
        <v>1104.4350000000002</v>
      </c>
      <c r="V26" s="141"/>
      <c r="W26" s="140"/>
      <c r="X26" s="139">
        <f t="shared" si="13"/>
        <v>4341.6</v>
      </c>
      <c r="Y26" s="138">
        <f t="shared" si="14"/>
        <v>-0.011620831030035084</v>
      </c>
    </row>
    <row r="27" spans="1:25" ht="19.5" customHeight="1">
      <c r="A27" s="146" t="s">
        <v>188</v>
      </c>
      <c r="B27" s="144">
        <v>267.79699999999997</v>
      </c>
      <c r="C27" s="140">
        <v>269.96</v>
      </c>
      <c r="D27" s="141">
        <v>0</v>
      </c>
      <c r="E27" s="140">
        <v>0</v>
      </c>
      <c r="F27" s="139">
        <f t="shared" si="8"/>
        <v>537.757</v>
      </c>
      <c r="G27" s="143">
        <f t="shared" si="9"/>
        <v>0.0118046591960775</v>
      </c>
      <c r="H27" s="142">
        <v>67.804</v>
      </c>
      <c r="I27" s="140">
        <v>208.995</v>
      </c>
      <c r="J27" s="141"/>
      <c r="K27" s="140"/>
      <c r="L27" s="139">
        <f t="shared" si="10"/>
        <v>276.799</v>
      </c>
      <c r="M27" s="145">
        <f>IF(ISERROR(F27/L27-1),"         /0",(F27/L27-1))</f>
        <v>0.9427707470041438</v>
      </c>
      <c r="N27" s="144">
        <v>1265.008</v>
      </c>
      <c r="O27" s="140">
        <v>2451.762</v>
      </c>
      <c r="P27" s="141"/>
      <c r="Q27" s="140"/>
      <c r="R27" s="139">
        <f t="shared" si="11"/>
        <v>3716.7700000000004</v>
      </c>
      <c r="S27" s="143">
        <f t="shared" si="12"/>
        <v>0.00896786275970832</v>
      </c>
      <c r="T27" s="142">
        <v>353.57500000000005</v>
      </c>
      <c r="U27" s="140">
        <v>1610.4299999999998</v>
      </c>
      <c r="V27" s="141"/>
      <c r="W27" s="140"/>
      <c r="X27" s="139">
        <f t="shared" si="13"/>
        <v>1964.0049999999999</v>
      </c>
      <c r="Y27" s="138">
        <f t="shared" si="14"/>
        <v>0.8924442656714218</v>
      </c>
    </row>
    <row r="28" spans="1:25" ht="19.5" customHeight="1">
      <c r="A28" s="146" t="s">
        <v>186</v>
      </c>
      <c r="B28" s="144">
        <v>127.117</v>
      </c>
      <c r="C28" s="140">
        <v>347.662</v>
      </c>
      <c r="D28" s="141">
        <v>0</v>
      </c>
      <c r="E28" s="140">
        <v>0</v>
      </c>
      <c r="F28" s="139">
        <f t="shared" si="8"/>
        <v>474.779</v>
      </c>
      <c r="G28" s="143">
        <f t="shared" si="9"/>
        <v>0.010422187509329457</v>
      </c>
      <c r="H28" s="142">
        <v>212.371</v>
      </c>
      <c r="I28" s="140">
        <v>498.694</v>
      </c>
      <c r="J28" s="141"/>
      <c r="K28" s="140"/>
      <c r="L28" s="139">
        <f t="shared" si="10"/>
        <v>711.065</v>
      </c>
      <c r="M28" s="145">
        <f>IF(ISERROR(F28/L28-1),"         /0",(F28/L28-1))</f>
        <v>-0.3322987349960974</v>
      </c>
      <c r="N28" s="144">
        <v>1690.9979999999998</v>
      </c>
      <c r="O28" s="140">
        <v>3117.424</v>
      </c>
      <c r="P28" s="141"/>
      <c r="Q28" s="140"/>
      <c r="R28" s="139">
        <f t="shared" si="11"/>
        <v>4808.422</v>
      </c>
      <c r="S28" s="143">
        <f t="shared" si="12"/>
        <v>0.011601812484162914</v>
      </c>
      <c r="T28" s="142">
        <v>1803.2899999999997</v>
      </c>
      <c r="U28" s="140">
        <v>4089.027</v>
      </c>
      <c r="V28" s="141"/>
      <c r="W28" s="140"/>
      <c r="X28" s="139">
        <f t="shared" si="13"/>
        <v>5892.317</v>
      </c>
      <c r="Y28" s="138">
        <f t="shared" si="14"/>
        <v>-0.18395055798932758</v>
      </c>
    </row>
    <row r="29" spans="1:25" ht="19.5" customHeight="1">
      <c r="A29" s="146" t="s">
        <v>170</v>
      </c>
      <c r="B29" s="144">
        <v>332.089</v>
      </c>
      <c r="C29" s="140">
        <v>124.634</v>
      </c>
      <c r="D29" s="141">
        <v>0</v>
      </c>
      <c r="E29" s="140">
        <v>0</v>
      </c>
      <c r="F29" s="139">
        <f t="shared" si="8"/>
        <v>456.723</v>
      </c>
      <c r="G29" s="143">
        <f t="shared" si="9"/>
        <v>0.010025828323964365</v>
      </c>
      <c r="H29" s="142">
        <v>335.488</v>
      </c>
      <c r="I29" s="140">
        <v>246.083</v>
      </c>
      <c r="J29" s="141"/>
      <c r="K29" s="140"/>
      <c r="L29" s="139">
        <f t="shared" si="10"/>
        <v>581.571</v>
      </c>
      <c r="M29" s="145">
        <f>IF(ISERROR(F29/L29-1),"         /0",(F29/L29-1))</f>
        <v>-0.2146737027809158</v>
      </c>
      <c r="N29" s="144">
        <v>3860.1249999999995</v>
      </c>
      <c r="O29" s="140">
        <v>2447.9890000000005</v>
      </c>
      <c r="P29" s="141"/>
      <c r="Q29" s="140"/>
      <c r="R29" s="139">
        <f t="shared" si="11"/>
        <v>6308.114</v>
      </c>
      <c r="S29" s="143">
        <f t="shared" si="12"/>
        <v>0.015220285523342763</v>
      </c>
      <c r="T29" s="142">
        <v>2625.5759999999996</v>
      </c>
      <c r="U29" s="140">
        <v>2442.6699999999996</v>
      </c>
      <c r="V29" s="141"/>
      <c r="W29" s="140"/>
      <c r="X29" s="139">
        <f t="shared" si="13"/>
        <v>5068.245999999999</v>
      </c>
      <c r="Y29" s="138">
        <f t="shared" si="14"/>
        <v>0.2446345343142382</v>
      </c>
    </row>
    <row r="30" spans="1:25" ht="19.5" customHeight="1">
      <c r="A30" s="146" t="s">
        <v>159</v>
      </c>
      <c r="B30" s="144">
        <v>281.308</v>
      </c>
      <c r="C30" s="140">
        <v>169.209</v>
      </c>
      <c r="D30" s="141">
        <v>0</v>
      </c>
      <c r="E30" s="140">
        <v>0</v>
      </c>
      <c r="F30" s="139">
        <f aca="true" t="shared" si="15" ref="F30:F36">SUM(B30:E30)</f>
        <v>450.517</v>
      </c>
      <c r="G30" s="143">
        <f aca="true" t="shared" si="16" ref="G30:G36">F30/$F$9</f>
        <v>0.00988959631774063</v>
      </c>
      <c r="H30" s="142">
        <v>333.332</v>
      </c>
      <c r="I30" s="140">
        <v>219.61499999999998</v>
      </c>
      <c r="J30" s="141">
        <v>0</v>
      </c>
      <c r="K30" s="140">
        <v>0</v>
      </c>
      <c r="L30" s="139">
        <f aca="true" t="shared" si="17" ref="L30:L36">SUM(H30:K30)</f>
        <v>552.947</v>
      </c>
      <c r="M30" s="145">
        <f aca="true" t="shared" si="18" ref="M30:M36">IF(ISERROR(F30/L30-1),"         /0",(F30/L30-1))</f>
        <v>-0.18524379370898114</v>
      </c>
      <c r="N30" s="144">
        <v>2696.6649999999986</v>
      </c>
      <c r="O30" s="140">
        <v>1562.306</v>
      </c>
      <c r="P30" s="141">
        <v>0</v>
      </c>
      <c r="Q30" s="140">
        <v>0</v>
      </c>
      <c r="R30" s="139">
        <f aca="true" t="shared" si="19" ref="R30:R36">SUM(N30:Q30)</f>
        <v>4258.970999999999</v>
      </c>
      <c r="S30" s="143">
        <f aca="true" t="shared" si="20" ref="S30:S36">R30/$R$9</f>
        <v>0.010276091182822097</v>
      </c>
      <c r="T30" s="142">
        <v>2806.0100000000007</v>
      </c>
      <c r="U30" s="140">
        <v>1572.9149999999995</v>
      </c>
      <c r="V30" s="141">
        <v>2.234</v>
      </c>
      <c r="W30" s="140">
        <v>2.645</v>
      </c>
      <c r="X30" s="139">
        <f aca="true" t="shared" si="21" ref="X30:X36">SUM(T30:W30)</f>
        <v>4383.804000000001</v>
      </c>
      <c r="Y30" s="138">
        <f aca="true" t="shared" si="22" ref="Y30:Y36">IF(ISERROR(R30/X30-1),"         /0",IF(R30/X30&gt;5,"  *  ",(R30/X30-1)))</f>
        <v>-0.028475953760706996</v>
      </c>
    </row>
    <row r="31" spans="1:25" ht="19.5" customHeight="1">
      <c r="A31" s="146" t="s">
        <v>177</v>
      </c>
      <c r="B31" s="144">
        <v>144.05599999999998</v>
      </c>
      <c r="C31" s="140">
        <v>243.28000000000003</v>
      </c>
      <c r="D31" s="141">
        <v>0</v>
      </c>
      <c r="E31" s="140">
        <v>0</v>
      </c>
      <c r="F31" s="139">
        <f>SUM(B31:E31)</f>
        <v>387.336</v>
      </c>
      <c r="G31" s="143">
        <f>F31/$F$9</f>
        <v>0.008502668443873117</v>
      </c>
      <c r="H31" s="142">
        <v>83.745</v>
      </c>
      <c r="I31" s="140">
        <v>298.111</v>
      </c>
      <c r="J31" s="141"/>
      <c r="K31" s="140"/>
      <c r="L31" s="139">
        <f>SUM(H31:K31)</f>
        <v>381.856</v>
      </c>
      <c r="M31" s="145">
        <f>IF(ISERROR(F31/L31-1),"         /0",(F31/L31-1))</f>
        <v>0.014350959524009</v>
      </c>
      <c r="N31" s="144">
        <v>914.8349999999999</v>
      </c>
      <c r="O31" s="140">
        <v>2199.733</v>
      </c>
      <c r="P31" s="141"/>
      <c r="Q31" s="140"/>
      <c r="R31" s="139">
        <f>SUM(N31:Q31)</f>
        <v>3114.568</v>
      </c>
      <c r="S31" s="143">
        <f>R31/$R$9</f>
        <v>0.007514863276387622</v>
      </c>
      <c r="T31" s="142">
        <v>792.393</v>
      </c>
      <c r="U31" s="140">
        <v>2323.315</v>
      </c>
      <c r="V31" s="141"/>
      <c r="W31" s="140"/>
      <c r="X31" s="139">
        <f>SUM(T31:W31)</f>
        <v>3115.708</v>
      </c>
      <c r="Y31" s="138">
        <f>IF(ISERROR(R31/X31-1),"         /0",IF(R31/X31&gt;5,"  *  ",(R31/X31-1)))</f>
        <v>-0.00036588794585368234</v>
      </c>
    </row>
    <row r="32" spans="1:25" ht="19.5" customHeight="1">
      <c r="A32" s="146" t="s">
        <v>179</v>
      </c>
      <c r="B32" s="144">
        <v>140.194</v>
      </c>
      <c r="C32" s="140">
        <v>115.561</v>
      </c>
      <c r="D32" s="141">
        <v>0</v>
      </c>
      <c r="E32" s="140">
        <v>0</v>
      </c>
      <c r="F32" s="139">
        <f t="shared" si="15"/>
        <v>255.755</v>
      </c>
      <c r="G32" s="143">
        <f t="shared" si="16"/>
        <v>0.005614246979012456</v>
      </c>
      <c r="H32" s="142">
        <v>99.937</v>
      </c>
      <c r="I32" s="140">
        <v>65.63199999999999</v>
      </c>
      <c r="J32" s="141">
        <v>0</v>
      </c>
      <c r="K32" s="140"/>
      <c r="L32" s="139">
        <f t="shared" si="17"/>
        <v>165.569</v>
      </c>
      <c r="M32" s="145">
        <f t="shared" si="18"/>
        <v>0.5447034167024021</v>
      </c>
      <c r="N32" s="144">
        <v>2111.101</v>
      </c>
      <c r="O32" s="140">
        <v>1759.741</v>
      </c>
      <c r="P32" s="141">
        <v>0</v>
      </c>
      <c r="Q32" s="140">
        <v>0</v>
      </c>
      <c r="R32" s="139">
        <f t="shared" si="19"/>
        <v>3870.842</v>
      </c>
      <c r="S32" s="143">
        <f t="shared" si="20"/>
        <v>0.00933960934373525</v>
      </c>
      <c r="T32" s="142">
        <v>776.943</v>
      </c>
      <c r="U32" s="140">
        <v>524.733</v>
      </c>
      <c r="V32" s="141">
        <v>0.35</v>
      </c>
      <c r="W32" s="140">
        <v>0</v>
      </c>
      <c r="X32" s="139">
        <f t="shared" si="21"/>
        <v>1302.0259999999998</v>
      </c>
      <c r="Y32" s="138">
        <f t="shared" si="22"/>
        <v>1.9729375603866592</v>
      </c>
    </row>
    <row r="33" spans="1:25" ht="19.5" customHeight="1">
      <c r="A33" s="146" t="s">
        <v>212</v>
      </c>
      <c r="B33" s="144">
        <v>0</v>
      </c>
      <c r="C33" s="140">
        <v>0</v>
      </c>
      <c r="D33" s="141">
        <v>112.806</v>
      </c>
      <c r="E33" s="140">
        <v>132.61</v>
      </c>
      <c r="F33" s="139">
        <f t="shared" si="15"/>
        <v>245.416</v>
      </c>
      <c r="G33" s="143">
        <f t="shared" si="16"/>
        <v>0.005387288759169209</v>
      </c>
      <c r="H33" s="142"/>
      <c r="I33" s="140"/>
      <c r="J33" s="141"/>
      <c r="K33" s="140"/>
      <c r="L33" s="139">
        <f t="shared" si="17"/>
        <v>0</v>
      </c>
      <c r="M33" s="145" t="str">
        <f t="shared" si="18"/>
        <v>         /0</v>
      </c>
      <c r="N33" s="144"/>
      <c r="O33" s="140"/>
      <c r="P33" s="141">
        <v>582.768</v>
      </c>
      <c r="Q33" s="140">
        <v>587.3870000000001</v>
      </c>
      <c r="R33" s="139">
        <f t="shared" si="19"/>
        <v>1170.1550000000002</v>
      </c>
      <c r="S33" s="143">
        <f t="shared" si="20"/>
        <v>0.002823362609896897</v>
      </c>
      <c r="T33" s="142"/>
      <c r="U33" s="140"/>
      <c r="V33" s="141"/>
      <c r="W33" s="140"/>
      <c r="X33" s="139">
        <f t="shared" si="21"/>
        <v>0</v>
      </c>
      <c r="Y33" s="138" t="str">
        <f t="shared" si="22"/>
        <v>         /0</v>
      </c>
    </row>
    <row r="34" spans="1:25" ht="19.5" customHeight="1">
      <c r="A34" s="146" t="s">
        <v>195</v>
      </c>
      <c r="B34" s="144">
        <v>95.917</v>
      </c>
      <c r="C34" s="140">
        <v>142.232</v>
      </c>
      <c r="D34" s="141">
        <v>0</v>
      </c>
      <c r="E34" s="140">
        <v>0</v>
      </c>
      <c r="F34" s="139">
        <f t="shared" si="15"/>
        <v>238.149</v>
      </c>
      <c r="G34" s="143">
        <f t="shared" si="16"/>
        <v>0.005227766040956531</v>
      </c>
      <c r="H34" s="142">
        <v>113.128</v>
      </c>
      <c r="I34" s="140">
        <v>153.155</v>
      </c>
      <c r="J34" s="141"/>
      <c r="K34" s="140"/>
      <c r="L34" s="139">
        <f t="shared" si="17"/>
        <v>266.283</v>
      </c>
      <c r="M34" s="145">
        <f t="shared" si="18"/>
        <v>-0.10565451042687668</v>
      </c>
      <c r="N34" s="144">
        <v>771.153</v>
      </c>
      <c r="O34" s="140">
        <v>1044.825</v>
      </c>
      <c r="P34" s="141"/>
      <c r="Q34" s="140"/>
      <c r="R34" s="139">
        <f t="shared" si="19"/>
        <v>1815.978</v>
      </c>
      <c r="S34" s="143">
        <f t="shared" si="20"/>
        <v>0.004381611312685368</v>
      </c>
      <c r="T34" s="142">
        <v>871.1350000000001</v>
      </c>
      <c r="U34" s="140">
        <v>999.6999999999999</v>
      </c>
      <c r="V34" s="141"/>
      <c r="W34" s="140"/>
      <c r="X34" s="139">
        <f t="shared" si="21"/>
        <v>1870.835</v>
      </c>
      <c r="Y34" s="138">
        <f t="shared" si="22"/>
        <v>-0.029322201049264085</v>
      </c>
    </row>
    <row r="35" spans="1:25" ht="19.5" customHeight="1">
      <c r="A35" s="146" t="s">
        <v>189</v>
      </c>
      <c r="B35" s="144">
        <v>2.905</v>
      </c>
      <c r="C35" s="140">
        <v>226.198</v>
      </c>
      <c r="D35" s="141">
        <v>0</v>
      </c>
      <c r="E35" s="140">
        <v>0</v>
      </c>
      <c r="F35" s="139">
        <f t="shared" si="15"/>
        <v>229.103</v>
      </c>
      <c r="G35" s="143">
        <f t="shared" si="16"/>
        <v>0.0050291913183816185</v>
      </c>
      <c r="H35" s="142">
        <v>14.087</v>
      </c>
      <c r="I35" s="140">
        <v>277.18100000000004</v>
      </c>
      <c r="J35" s="141"/>
      <c r="K35" s="140"/>
      <c r="L35" s="139">
        <f t="shared" si="17"/>
        <v>291.26800000000003</v>
      </c>
      <c r="M35" s="145">
        <f t="shared" si="18"/>
        <v>-0.2134288696320915</v>
      </c>
      <c r="N35" s="144">
        <v>42.31700000000001</v>
      </c>
      <c r="O35" s="140">
        <v>1946.605</v>
      </c>
      <c r="P35" s="141"/>
      <c r="Q35" s="140"/>
      <c r="R35" s="139">
        <f t="shared" si="19"/>
        <v>1988.922</v>
      </c>
      <c r="S35" s="143">
        <f t="shared" si="20"/>
        <v>0.004798892461939961</v>
      </c>
      <c r="T35" s="142">
        <v>100.857</v>
      </c>
      <c r="U35" s="140">
        <v>1954.9070000000002</v>
      </c>
      <c r="V35" s="141"/>
      <c r="W35" s="140"/>
      <c r="X35" s="139">
        <f t="shared" si="21"/>
        <v>2055.764</v>
      </c>
      <c r="Y35" s="138">
        <f t="shared" si="22"/>
        <v>-0.032514432590511455</v>
      </c>
    </row>
    <row r="36" spans="1:25" ht="19.5" customHeight="1">
      <c r="A36" s="146" t="s">
        <v>194</v>
      </c>
      <c r="B36" s="144">
        <v>90.85</v>
      </c>
      <c r="C36" s="140">
        <v>122.08</v>
      </c>
      <c r="D36" s="141">
        <v>0</v>
      </c>
      <c r="E36" s="140">
        <v>0</v>
      </c>
      <c r="F36" s="139">
        <f t="shared" si="15"/>
        <v>212.93</v>
      </c>
      <c r="G36" s="143">
        <f t="shared" si="16"/>
        <v>0.004674167110090213</v>
      </c>
      <c r="H36" s="142">
        <v>103.823</v>
      </c>
      <c r="I36" s="140">
        <v>38.543</v>
      </c>
      <c r="J36" s="141"/>
      <c r="K36" s="140"/>
      <c r="L36" s="139">
        <f t="shared" si="17"/>
        <v>142.36599999999999</v>
      </c>
      <c r="M36" s="145">
        <f t="shared" si="18"/>
        <v>0.49565205175393023</v>
      </c>
      <c r="N36" s="144">
        <v>561.729</v>
      </c>
      <c r="O36" s="140">
        <v>515.6120000000001</v>
      </c>
      <c r="P36" s="141"/>
      <c r="Q36" s="140"/>
      <c r="R36" s="139">
        <f t="shared" si="19"/>
        <v>1077.3410000000001</v>
      </c>
      <c r="S36" s="143">
        <f t="shared" si="20"/>
        <v>0.0025994199892398298</v>
      </c>
      <c r="T36" s="142">
        <v>896.488</v>
      </c>
      <c r="U36" s="140">
        <v>451.237</v>
      </c>
      <c r="V36" s="141"/>
      <c r="W36" s="140"/>
      <c r="X36" s="139">
        <f t="shared" si="21"/>
        <v>1347.7250000000001</v>
      </c>
      <c r="Y36" s="138">
        <f t="shared" si="22"/>
        <v>-0.20062253056075974</v>
      </c>
    </row>
    <row r="37" spans="1:25" ht="19.5" customHeight="1">
      <c r="A37" s="146" t="s">
        <v>193</v>
      </c>
      <c r="B37" s="144">
        <v>70.229</v>
      </c>
      <c r="C37" s="140">
        <v>41.056</v>
      </c>
      <c r="D37" s="141">
        <v>1.818</v>
      </c>
      <c r="E37" s="140">
        <v>1.703</v>
      </c>
      <c r="F37" s="139">
        <f aca="true" t="shared" si="23" ref="F37:F44">SUM(B37:E37)</f>
        <v>114.806</v>
      </c>
      <c r="G37" s="143">
        <f aca="true" t="shared" si="24" ref="G37:G44">F37/$F$9</f>
        <v>0.0025201823568356593</v>
      </c>
      <c r="H37" s="142">
        <v>45.032</v>
      </c>
      <c r="I37" s="140">
        <v>44.16599999999999</v>
      </c>
      <c r="J37" s="141">
        <v>4.182</v>
      </c>
      <c r="K37" s="140">
        <v>1.763</v>
      </c>
      <c r="L37" s="139">
        <f aca="true" t="shared" si="25" ref="L37:L44">SUM(H37:K37)</f>
        <v>95.14299999999999</v>
      </c>
      <c r="M37" s="145">
        <f>IF(ISERROR(F37/L37-1),"         /0",(F37/L37-1))</f>
        <v>0.20666785785606945</v>
      </c>
      <c r="N37" s="144">
        <v>444.91100000000006</v>
      </c>
      <c r="O37" s="140">
        <v>257.84900000000005</v>
      </c>
      <c r="P37" s="141">
        <v>11.903</v>
      </c>
      <c r="Q37" s="140">
        <v>11.954</v>
      </c>
      <c r="R37" s="139">
        <f aca="true" t="shared" si="26" ref="R37:R44">SUM(N37:Q37)</f>
        <v>726.6170000000001</v>
      </c>
      <c r="S37" s="143">
        <f aca="true" t="shared" si="27" ref="S37:S44">R37/$R$9</f>
        <v>0.0017531893377505147</v>
      </c>
      <c r="T37" s="142">
        <v>529.172</v>
      </c>
      <c r="U37" s="140">
        <v>294.90000000000003</v>
      </c>
      <c r="V37" s="141">
        <v>6.272</v>
      </c>
      <c r="W37" s="140">
        <v>6.031</v>
      </c>
      <c r="X37" s="139">
        <f aca="true" t="shared" si="28" ref="X37:X44">SUM(T37:W37)</f>
        <v>836.3750000000001</v>
      </c>
      <c r="Y37" s="138">
        <f aca="true" t="shared" si="29" ref="Y37:Y44">IF(ISERROR(R37/X37-1),"         /0",IF(R37/X37&gt;5,"  *  ",(R37/X37-1)))</f>
        <v>-0.13123060827977884</v>
      </c>
    </row>
    <row r="38" spans="1:25" ht="19.5" customHeight="1">
      <c r="A38" s="146" t="s">
        <v>183</v>
      </c>
      <c r="B38" s="144">
        <v>86.91399999999999</v>
      </c>
      <c r="C38" s="140">
        <v>26.921</v>
      </c>
      <c r="D38" s="141">
        <v>0</v>
      </c>
      <c r="E38" s="140">
        <v>0</v>
      </c>
      <c r="F38" s="139">
        <f t="shared" si="23"/>
        <v>113.83499999999998</v>
      </c>
      <c r="G38" s="143">
        <f t="shared" si="24"/>
        <v>0.0024988672943085486</v>
      </c>
      <c r="H38" s="142">
        <v>7.596</v>
      </c>
      <c r="I38" s="140">
        <v>0.192</v>
      </c>
      <c r="J38" s="141"/>
      <c r="K38" s="140"/>
      <c r="L38" s="139">
        <f t="shared" si="25"/>
        <v>7.788</v>
      </c>
      <c r="M38" s="145">
        <f>IF(ISERROR(F38/L38-1),"         /0",(F38/L38-1))</f>
        <v>13.616718027734974</v>
      </c>
      <c r="N38" s="144">
        <v>590.9929999999999</v>
      </c>
      <c r="O38" s="140">
        <v>168.33699999999996</v>
      </c>
      <c r="P38" s="141"/>
      <c r="Q38" s="140"/>
      <c r="R38" s="139">
        <f t="shared" si="26"/>
        <v>759.3299999999999</v>
      </c>
      <c r="S38" s="143">
        <f t="shared" si="27"/>
        <v>0.0018321196171216722</v>
      </c>
      <c r="T38" s="142">
        <v>363.277</v>
      </c>
      <c r="U38" s="140">
        <v>375.17900000000003</v>
      </c>
      <c r="V38" s="141"/>
      <c r="W38" s="140"/>
      <c r="X38" s="139">
        <f t="shared" si="28"/>
        <v>738.456</v>
      </c>
      <c r="Y38" s="138">
        <f t="shared" si="29"/>
        <v>0.028267087003152502</v>
      </c>
    </row>
    <row r="39" spans="1:25" ht="19.5" customHeight="1">
      <c r="A39" s="146" t="s">
        <v>181</v>
      </c>
      <c r="B39" s="144">
        <v>81.47800000000001</v>
      </c>
      <c r="C39" s="140">
        <v>29.470000000000002</v>
      </c>
      <c r="D39" s="141">
        <v>0</v>
      </c>
      <c r="E39" s="140">
        <v>0</v>
      </c>
      <c r="F39" s="139">
        <f t="shared" si="23"/>
        <v>110.94800000000001</v>
      </c>
      <c r="G39" s="143">
        <f t="shared" si="24"/>
        <v>0.0024354928499050812</v>
      </c>
      <c r="H39" s="142">
        <v>76.431</v>
      </c>
      <c r="I39" s="140">
        <v>47.966</v>
      </c>
      <c r="J39" s="141"/>
      <c r="K39" s="140"/>
      <c r="L39" s="139">
        <f t="shared" si="25"/>
        <v>124.39699999999999</v>
      </c>
      <c r="M39" s="145">
        <f>IF(ISERROR(F39/L39-1),"         /0",(F39/L39-1))</f>
        <v>-0.1081135397155879</v>
      </c>
      <c r="N39" s="144">
        <v>535.2800000000001</v>
      </c>
      <c r="O39" s="140">
        <v>318.079</v>
      </c>
      <c r="P39" s="141"/>
      <c r="Q39" s="140"/>
      <c r="R39" s="139">
        <f t="shared" si="26"/>
        <v>853.3590000000002</v>
      </c>
      <c r="S39" s="143">
        <f t="shared" si="27"/>
        <v>0.0020589938028885116</v>
      </c>
      <c r="T39" s="142">
        <v>573.0500000000001</v>
      </c>
      <c r="U39" s="140">
        <v>350.527</v>
      </c>
      <c r="V39" s="141"/>
      <c r="W39" s="140"/>
      <c r="X39" s="139">
        <f t="shared" si="28"/>
        <v>923.577</v>
      </c>
      <c r="Y39" s="138">
        <f t="shared" si="29"/>
        <v>-0.07602831166215684</v>
      </c>
    </row>
    <row r="40" spans="1:25" ht="19.5" customHeight="1">
      <c r="A40" s="146" t="s">
        <v>187</v>
      </c>
      <c r="B40" s="144">
        <v>75.181</v>
      </c>
      <c r="C40" s="140">
        <v>31.13</v>
      </c>
      <c r="D40" s="141">
        <v>0</v>
      </c>
      <c r="E40" s="140">
        <v>0</v>
      </c>
      <c r="F40" s="139">
        <f t="shared" si="23"/>
        <v>106.31099999999999</v>
      </c>
      <c r="G40" s="143">
        <f t="shared" si="24"/>
        <v>0.002333702999299303</v>
      </c>
      <c r="H40" s="142">
        <v>7.088000000000001</v>
      </c>
      <c r="I40" s="140">
        <v>6.314</v>
      </c>
      <c r="J40" s="141"/>
      <c r="K40" s="140"/>
      <c r="L40" s="139">
        <f t="shared" si="25"/>
        <v>13.402000000000001</v>
      </c>
      <c r="M40" s="145" t="s">
        <v>49</v>
      </c>
      <c r="N40" s="144">
        <v>583.0050000000002</v>
      </c>
      <c r="O40" s="140">
        <v>406.18100000000004</v>
      </c>
      <c r="P40" s="141">
        <v>0.426</v>
      </c>
      <c r="Q40" s="140">
        <v>0.42300000000000004</v>
      </c>
      <c r="R40" s="139">
        <f t="shared" si="26"/>
        <v>990.0350000000003</v>
      </c>
      <c r="S40" s="143">
        <f t="shared" si="27"/>
        <v>0.002388767130413727</v>
      </c>
      <c r="T40" s="142">
        <v>110.44900000000001</v>
      </c>
      <c r="U40" s="140">
        <v>42.725</v>
      </c>
      <c r="V40" s="141"/>
      <c r="W40" s="140"/>
      <c r="X40" s="139">
        <f t="shared" si="28"/>
        <v>153.174</v>
      </c>
      <c r="Y40" s="138" t="str">
        <f t="shared" si="29"/>
        <v>  *  </v>
      </c>
    </row>
    <row r="41" spans="1:25" ht="19.5" customHeight="1">
      <c r="A41" s="146" t="s">
        <v>190</v>
      </c>
      <c r="B41" s="144">
        <v>67.349</v>
      </c>
      <c r="C41" s="140">
        <v>5.292</v>
      </c>
      <c r="D41" s="141">
        <v>0</v>
      </c>
      <c r="E41" s="140">
        <v>0</v>
      </c>
      <c r="F41" s="139">
        <f t="shared" si="23"/>
        <v>72.641</v>
      </c>
      <c r="G41" s="143">
        <f t="shared" si="24"/>
        <v>0.0015945905839668585</v>
      </c>
      <c r="H41" s="142">
        <v>55.309</v>
      </c>
      <c r="I41" s="140">
        <v>2.95</v>
      </c>
      <c r="J41" s="141"/>
      <c r="K41" s="140"/>
      <c r="L41" s="139">
        <f t="shared" si="25"/>
        <v>58.259</v>
      </c>
      <c r="M41" s="145">
        <f>IF(ISERROR(F41/L41-1),"         /0",(F41/L41-1))</f>
        <v>0.24686314560840383</v>
      </c>
      <c r="N41" s="144">
        <v>635.4110000000001</v>
      </c>
      <c r="O41" s="140">
        <v>42.565999999999995</v>
      </c>
      <c r="P41" s="141"/>
      <c r="Q41" s="140"/>
      <c r="R41" s="139">
        <f t="shared" si="26"/>
        <v>677.9770000000001</v>
      </c>
      <c r="S41" s="143">
        <f t="shared" si="27"/>
        <v>0.0016358302209280554</v>
      </c>
      <c r="T41" s="142">
        <v>499.349</v>
      </c>
      <c r="U41" s="140">
        <v>34.494</v>
      </c>
      <c r="V41" s="141"/>
      <c r="W41" s="140"/>
      <c r="X41" s="139">
        <f t="shared" si="28"/>
        <v>533.843</v>
      </c>
      <c r="Y41" s="138">
        <f t="shared" si="29"/>
        <v>0.2699932377122116</v>
      </c>
    </row>
    <row r="42" spans="1:25" ht="19.5" customHeight="1">
      <c r="A42" s="146" t="s">
        <v>182</v>
      </c>
      <c r="B42" s="144">
        <v>63.43000000000001</v>
      </c>
      <c r="C42" s="140">
        <v>9.182</v>
      </c>
      <c r="D42" s="141">
        <v>0</v>
      </c>
      <c r="E42" s="140">
        <v>0</v>
      </c>
      <c r="F42" s="139">
        <f t="shared" si="23"/>
        <v>72.61200000000001</v>
      </c>
      <c r="G42" s="143">
        <f t="shared" si="24"/>
        <v>0.0015939539858069345</v>
      </c>
      <c r="H42" s="142">
        <v>72.435</v>
      </c>
      <c r="I42" s="140">
        <v>28.211</v>
      </c>
      <c r="J42" s="141"/>
      <c r="K42" s="140"/>
      <c r="L42" s="139">
        <f t="shared" si="25"/>
        <v>100.646</v>
      </c>
      <c r="M42" s="145">
        <f>IF(ISERROR(F42/L42-1),"         /0",(F42/L42-1))</f>
        <v>-0.27854062754605247</v>
      </c>
      <c r="N42" s="144">
        <v>667.6589999999999</v>
      </c>
      <c r="O42" s="140">
        <v>229.653</v>
      </c>
      <c r="P42" s="141"/>
      <c r="Q42" s="140"/>
      <c r="R42" s="139">
        <f t="shared" si="26"/>
        <v>897.3119999999999</v>
      </c>
      <c r="S42" s="143">
        <f t="shared" si="27"/>
        <v>0.002165044075538543</v>
      </c>
      <c r="T42" s="142">
        <v>427.69999999999993</v>
      </c>
      <c r="U42" s="140">
        <v>166.823</v>
      </c>
      <c r="V42" s="141"/>
      <c r="W42" s="140"/>
      <c r="X42" s="139">
        <f t="shared" si="28"/>
        <v>594.5229999999999</v>
      </c>
      <c r="Y42" s="138">
        <f t="shared" si="29"/>
        <v>0.509297369487808</v>
      </c>
    </row>
    <row r="43" spans="1:25" ht="19.5" customHeight="1">
      <c r="A43" s="146" t="s">
        <v>213</v>
      </c>
      <c r="B43" s="144">
        <v>0</v>
      </c>
      <c r="C43" s="140">
        <v>0</v>
      </c>
      <c r="D43" s="141">
        <v>55.751</v>
      </c>
      <c r="E43" s="140">
        <v>10.653</v>
      </c>
      <c r="F43" s="139">
        <f t="shared" si="23"/>
        <v>66.404</v>
      </c>
      <c r="G43" s="143">
        <f t="shared" si="24"/>
        <v>0.0014576780762618252</v>
      </c>
      <c r="H43" s="142"/>
      <c r="I43" s="140"/>
      <c r="J43" s="141">
        <v>163.881</v>
      </c>
      <c r="K43" s="140">
        <v>10.618</v>
      </c>
      <c r="L43" s="139">
        <f t="shared" si="25"/>
        <v>174.499</v>
      </c>
      <c r="M43" s="145">
        <f>IF(ISERROR(F43/L43-1),"         /0",(F43/L43-1))</f>
        <v>-0.6194591373016465</v>
      </c>
      <c r="N43" s="144"/>
      <c r="O43" s="140"/>
      <c r="P43" s="141">
        <v>658.304</v>
      </c>
      <c r="Q43" s="140">
        <v>38.866</v>
      </c>
      <c r="R43" s="139">
        <f t="shared" si="26"/>
        <v>697.17</v>
      </c>
      <c r="S43" s="143">
        <f t="shared" si="27"/>
        <v>0.0016821392984192858</v>
      </c>
      <c r="T43" s="142"/>
      <c r="U43" s="140"/>
      <c r="V43" s="141">
        <v>1633.729</v>
      </c>
      <c r="W43" s="140">
        <v>188.447</v>
      </c>
      <c r="X43" s="139">
        <f t="shared" si="28"/>
        <v>1822.176</v>
      </c>
      <c r="Y43" s="138">
        <f t="shared" si="29"/>
        <v>-0.6173970022654234</v>
      </c>
    </row>
    <row r="44" spans="1:25" ht="19.5" customHeight="1" thickBot="1">
      <c r="A44" s="137" t="s">
        <v>167</v>
      </c>
      <c r="B44" s="135">
        <v>85.586</v>
      </c>
      <c r="C44" s="131">
        <v>23.495</v>
      </c>
      <c r="D44" s="132">
        <v>42.160000000000004</v>
      </c>
      <c r="E44" s="131">
        <v>4.46</v>
      </c>
      <c r="F44" s="130">
        <f t="shared" si="23"/>
        <v>155.70100000000002</v>
      </c>
      <c r="G44" s="134">
        <f t="shared" si="24"/>
        <v>0.0034178955206319275</v>
      </c>
      <c r="H44" s="133">
        <v>80.01199999999999</v>
      </c>
      <c r="I44" s="131">
        <v>15.506</v>
      </c>
      <c r="J44" s="132">
        <v>71.92200000000001</v>
      </c>
      <c r="K44" s="131">
        <v>31.437</v>
      </c>
      <c r="L44" s="130">
        <f t="shared" si="25"/>
        <v>198.877</v>
      </c>
      <c r="M44" s="136">
        <f>IF(ISERROR(F44/L44-1),"         /0",(F44/L44-1))</f>
        <v>-0.21709901094646433</v>
      </c>
      <c r="N44" s="135">
        <v>1051.811</v>
      </c>
      <c r="O44" s="131">
        <v>196.759</v>
      </c>
      <c r="P44" s="132">
        <v>1697.7210000000002</v>
      </c>
      <c r="Q44" s="131">
        <v>482.5079999999999</v>
      </c>
      <c r="R44" s="130">
        <f t="shared" si="26"/>
        <v>3428.799</v>
      </c>
      <c r="S44" s="134">
        <f t="shared" si="27"/>
        <v>0.008273043223719823</v>
      </c>
      <c r="T44" s="133">
        <v>1185.309</v>
      </c>
      <c r="U44" s="131">
        <v>508.127</v>
      </c>
      <c r="V44" s="132">
        <v>733.5889999999998</v>
      </c>
      <c r="W44" s="131">
        <v>320.5319999999999</v>
      </c>
      <c r="X44" s="130">
        <f t="shared" si="28"/>
        <v>2747.557</v>
      </c>
      <c r="Y44" s="129">
        <f t="shared" si="29"/>
        <v>0.24794462862826872</v>
      </c>
    </row>
    <row r="45" ht="15" thickTop="1">
      <c r="A45" s="120" t="s">
        <v>42</v>
      </c>
    </row>
    <row r="46" ht="15">
      <c r="A46" s="120" t="s">
        <v>41</v>
      </c>
    </row>
    <row r="47" ht="15">
      <c r="A47" s="12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9" dxfId="95" operator="lessThan" stopIfTrue="1">
      <formula>0</formula>
    </cfRule>
  </conditionalFormatting>
  <conditionalFormatting sqref="M9:M44 Y9:Y44">
    <cfRule type="cellIs" priority="10" dxfId="95" operator="lessThan">
      <formula>0</formula>
    </cfRule>
    <cfRule type="cellIs" priority="11" dxfId="97" operator="greaterThanOrEqual" stopIfTrue="1">
      <formula>0</formula>
    </cfRule>
  </conditionalFormatting>
  <conditionalFormatting sqref="G7:G8">
    <cfRule type="cellIs" priority="5" dxfId="95" operator="lessThan" stopIfTrue="1">
      <formula>0</formula>
    </cfRule>
  </conditionalFormatting>
  <conditionalFormatting sqref="S7:S8">
    <cfRule type="cellIs" priority="4" dxfId="95" operator="lessThan" stopIfTrue="1">
      <formula>0</formula>
    </cfRule>
  </conditionalFormatting>
  <conditionalFormatting sqref="M5 Y5 Y7:Y8 M7:M8">
    <cfRule type="cellIs" priority="6" dxfId="95" operator="lessThan" stopIfTrue="1">
      <formula>0</formula>
    </cfRule>
  </conditionalFormatting>
  <conditionalFormatting sqref="M6 Y6">
    <cfRule type="cellIs" priority="3" dxfId="95" operator="lessThan" stopIfTrue="1">
      <formula>0</formula>
    </cfRule>
  </conditionalFormatting>
  <conditionalFormatting sqref="G6">
    <cfRule type="cellIs" priority="2" dxfId="95" operator="lessThan" stopIfTrue="1">
      <formula>0</formula>
    </cfRule>
  </conditionalFormatting>
  <conditionalFormatting sqref="S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85" customWidth="1"/>
    <col min="2" max="2" width="12.28125" style="185" customWidth="1"/>
    <col min="3" max="4" width="11.57421875" style="185" customWidth="1"/>
    <col min="5" max="5" width="10.28125" style="185" bestFit="1" customWidth="1"/>
    <col min="6" max="6" width="11.421875" style="185" bestFit="1" customWidth="1"/>
    <col min="7" max="7" width="11.421875" style="185" customWidth="1"/>
    <col min="8" max="8" width="11.421875" style="185" bestFit="1" customWidth="1"/>
    <col min="9" max="9" width="8.8515625" style="185" bestFit="1" customWidth="1"/>
    <col min="10" max="10" width="12.57421875" style="185" bestFit="1" customWidth="1"/>
    <col min="11" max="11" width="11.421875" style="185" customWidth="1"/>
    <col min="12" max="12" width="12.421875" style="185" bestFit="1" customWidth="1"/>
    <col min="13" max="13" width="10.57421875" style="185" customWidth="1"/>
    <col min="14" max="14" width="12.57421875" style="185" bestFit="1" customWidth="1"/>
    <col min="15" max="15" width="10.57421875" style="185" customWidth="1"/>
    <col min="16" max="16" width="12.421875" style="185" bestFit="1" customWidth="1"/>
    <col min="17" max="17" width="9.140625" style="185" customWidth="1"/>
    <col min="18" max="16384" width="9.140625" style="185" customWidth="1"/>
  </cols>
  <sheetData>
    <row r="1" spans="14:17" ht="18.75" thickBot="1">
      <c r="N1" s="534" t="s">
        <v>28</v>
      </c>
      <c r="O1" s="535"/>
      <c r="P1" s="535"/>
      <c r="Q1" s="536"/>
    </row>
    <row r="2" ht="3.75" customHeight="1" thickBot="1"/>
    <row r="3" spans="1:17" ht="24" customHeight="1" thickTop="1">
      <c r="A3" s="606" t="s">
        <v>51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8"/>
    </row>
    <row r="4" spans="1:17" ht="18.75" customHeight="1" thickBot="1">
      <c r="A4" s="598" t="s">
        <v>37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600"/>
    </row>
    <row r="5" spans="1:17" s="434" customFormat="1" ht="20.25" customHeight="1" thickBot="1">
      <c r="A5" s="551" t="s">
        <v>143</v>
      </c>
      <c r="B5" s="601" t="s">
        <v>36</v>
      </c>
      <c r="C5" s="602"/>
      <c r="D5" s="602"/>
      <c r="E5" s="602"/>
      <c r="F5" s="603"/>
      <c r="G5" s="603"/>
      <c r="H5" s="603"/>
      <c r="I5" s="604"/>
      <c r="J5" s="602" t="s">
        <v>35</v>
      </c>
      <c r="K5" s="602"/>
      <c r="L5" s="602"/>
      <c r="M5" s="602"/>
      <c r="N5" s="602"/>
      <c r="O5" s="602"/>
      <c r="P5" s="602"/>
      <c r="Q5" s="605"/>
    </row>
    <row r="6" spans="1:17" s="464" customFormat="1" ht="28.5" customHeight="1" thickBot="1">
      <c r="A6" s="552"/>
      <c r="B6" s="609" t="s">
        <v>152</v>
      </c>
      <c r="C6" s="610"/>
      <c r="D6" s="611"/>
      <c r="E6" s="554" t="s">
        <v>34</v>
      </c>
      <c r="F6" s="609" t="s">
        <v>153</v>
      </c>
      <c r="G6" s="610"/>
      <c r="H6" s="611"/>
      <c r="I6" s="556" t="s">
        <v>33</v>
      </c>
      <c r="J6" s="609" t="s">
        <v>154</v>
      </c>
      <c r="K6" s="610"/>
      <c r="L6" s="611"/>
      <c r="M6" s="554" t="s">
        <v>34</v>
      </c>
      <c r="N6" s="609" t="s">
        <v>155</v>
      </c>
      <c r="O6" s="610"/>
      <c r="P6" s="611"/>
      <c r="Q6" s="554" t="s">
        <v>33</v>
      </c>
    </row>
    <row r="7" spans="1:17" s="209" customFormat="1" ht="22.5" customHeight="1" thickBot="1">
      <c r="A7" s="553"/>
      <c r="B7" s="118" t="s">
        <v>22</v>
      </c>
      <c r="C7" s="115" t="s">
        <v>21</v>
      </c>
      <c r="D7" s="115" t="s">
        <v>17</v>
      </c>
      <c r="E7" s="555"/>
      <c r="F7" s="118" t="s">
        <v>22</v>
      </c>
      <c r="G7" s="116" t="s">
        <v>21</v>
      </c>
      <c r="H7" s="115" t="s">
        <v>17</v>
      </c>
      <c r="I7" s="557"/>
      <c r="J7" s="118" t="s">
        <v>22</v>
      </c>
      <c r="K7" s="115" t="s">
        <v>21</v>
      </c>
      <c r="L7" s="116" t="s">
        <v>17</v>
      </c>
      <c r="M7" s="555"/>
      <c r="N7" s="117" t="s">
        <v>22</v>
      </c>
      <c r="O7" s="116" t="s">
        <v>21</v>
      </c>
      <c r="P7" s="115" t="s">
        <v>17</v>
      </c>
      <c r="Q7" s="555"/>
    </row>
    <row r="8" spans="1:17" s="201" customFormat="1" ht="18" customHeight="1" thickBot="1">
      <c r="A8" s="208" t="s">
        <v>50</v>
      </c>
      <c r="B8" s="207">
        <f>SUM(B9:B58)</f>
        <v>1549788</v>
      </c>
      <c r="C8" s="203">
        <f>SUM(C9:C58)</f>
        <v>65811</v>
      </c>
      <c r="D8" s="203">
        <f aca="true" t="shared" si="0" ref="D8:D58">C8+B8</f>
        <v>1615599</v>
      </c>
      <c r="E8" s="204">
        <f aca="true" t="shared" si="1" ref="E8:E58">D8/$D$8</f>
        <v>1</v>
      </c>
      <c r="F8" s="203">
        <f>SUM(F9:F58)</f>
        <v>1389091</v>
      </c>
      <c r="G8" s="203">
        <f>SUM(G9:G58)</f>
        <v>66605</v>
      </c>
      <c r="H8" s="203">
        <f aca="true" t="shared" si="2" ref="H8:H58">G8+F8</f>
        <v>1455696</v>
      </c>
      <c r="I8" s="206">
        <f aca="true" t="shared" si="3" ref="I8:I58">(D8/H8-1)</f>
        <v>0.10984642397863298</v>
      </c>
      <c r="J8" s="205">
        <f>SUM(J9:J58)</f>
        <v>13978949</v>
      </c>
      <c r="K8" s="203">
        <f>SUM(K9:K58)</f>
        <v>598041</v>
      </c>
      <c r="L8" s="203">
        <f aca="true" t="shared" si="4" ref="L8:L58">K8+J8</f>
        <v>14576990</v>
      </c>
      <c r="M8" s="204">
        <f aca="true" t="shared" si="5" ref="M8:M58">(L8/$L$8)</f>
        <v>1</v>
      </c>
      <c r="N8" s="203">
        <f>SUM(N9:N58)</f>
        <v>11571064</v>
      </c>
      <c r="O8" s="203">
        <f>SUM(O9:O58)</f>
        <v>619915</v>
      </c>
      <c r="P8" s="203">
        <f aca="true" t="shared" si="6" ref="P8:P58">O8+N8</f>
        <v>12190979</v>
      </c>
      <c r="Q8" s="202">
        <f aca="true" t="shared" si="7" ref="Q8:Q58">(L8/P8-1)</f>
        <v>0.19571939218335133</v>
      </c>
    </row>
    <row r="9" spans="1:17" s="186" customFormat="1" ht="18" customHeight="1" thickTop="1">
      <c r="A9" s="200" t="s">
        <v>214</v>
      </c>
      <c r="B9" s="199">
        <v>235169</v>
      </c>
      <c r="C9" s="195">
        <v>667</v>
      </c>
      <c r="D9" s="195">
        <f t="shared" si="0"/>
        <v>235836</v>
      </c>
      <c r="E9" s="198">
        <f t="shared" si="1"/>
        <v>0.14597434140526208</v>
      </c>
      <c r="F9" s="196">
        <v>210814</v>
      </c>
      <c r="G9" s="195">
        <v>31</v>
      </c>
      <c r="H9" s="195">
        <f t="shared" si="2"/>
        <v>210845</v>
      </c>
      <c r="I9" s="197">
        <f t="shared" si="3"/>
        <v>0.11852782849960875</v>
      </c>
      <c r="J9" s="196">
        <v>2084267</v>
      </c>
      <c r="K9" s="195">
        <v>8466</v>
      </c>
      <c r="L9" s="195">
        <f t="shared" si="4"/>
        <v>2092733</v>
      </c>
      <c r="M9" s="197">
        <f t="shared" si="5"/>
        <v>0.14356413772665003</v>
      </c>
      <c r="N9" s="196">
        <v>1589429</v>
      </c>
      <c r="O9" s="195">
        <v>13239</v>
      </c>
      <c r="P9" s="195">
        <f t="shared" si="6"/>
        <v>1602668</v>
      </c>
      <c r="Q9" s="194">
        <f t="shared" si="7"/>
        <v>0.3057807356233482</v>
      </c>
    </row>
    <row r="10" spans="1:17" s="186" customFormat="1" ht="18" customHeight="1">
      <c r="A10" s="200" t="s">
        <v>215</v>
      </c>
      <c r="B10" s="199">
        <v>168620</v>
      </c>
      <c r="C10" s="195">
        <v>178</v>
      </c>
      <c r="D10" s="195">
        <f t="shared" si="0"/>
        <v>168798</v>
      </c>
      <c r="E10" s="198">
        <f t="shared" si="1"/>
        <v>0.1044801339936457</v>
      </c>
      <c r="F10" s="196">
        <v>138297</v>
      </c>
      <c r="G10" s="195">
        <v>65</v>
      </c>
      <c r="H10" s="195">
        <f t="shared" si="2"/>
        <v>138362</v>
      </c>
      <c r="I10" s="197">
        <f t="shared" si="3"/>
        <v>0.21997369219872498</v>
      </c>
      <c r="J10" s="196">
        <v>1474328</v>
      </c>
      <c r="K10" s="195">
        <v>1214</v>
      </c>
      <c r="L10" s="195">
        <f t="shared" si="4"/>
        <v>1475542</v>
      </c>
      <c r="M10" s="197">
        <f t="shared" si="5"/>
        <v>0.10122405242783318</v>
      </c>
      <c r="N10" s="196">
        <v>1163132</v>
      </c>
      <c r="O10" s="195">
        <v>894</v>
      </c>
      <c r="P10" s="195">
        <f t="shared" si="6"/>
        <v>1164026</v>
      </c>
      <c r="Q10" s="194">
        <f t="shared" si="7"/>
        <v>0.26761945179918656</v>
      </c>
    </row>
    <row r="11" spans="1:17" s="186" customFormat="1" ht="18" customHeight="1">
      <c r="A11" s="200" t="s">
        <v>216</v>
      </c>
      <c r="B11" s="199">
        <v>141881</v>
      </c>
      <c r="C11" s="195">
        <v>556</v>
      </c>
      <c r="D11" s="195">
        <f t="shared" si="0"/>
        <v>142437</v>
      </c>
      <c r="E11" s="198">
        <f t="shared" si="1"/>
        <v>0.08816358514705691</v>
      </c>
      <c r="F11" s="196">
        <v>129347</v>
      </c>
      <c r="G11" s="195">
        <v>382</v>
      </c>
      <c r="H11" s="195">
        <f t="shared" si="2"/>
        <v>129729</v>
      </c>
      <c r="I11" s="197">
        <f t="shared" si="3"/>
        <v>0.09795805101403698</v>
      </c>
      <c r="J11" s="196">
        <v>1304729</v>
      </c>
      <c r="K11" s="195">
        <v>7789</v>
      </c>
      <c r="L11" s="195">
        <f t="shared" si="4"/>
        <v>1312518</v>
      </c>
      <c r="M11" s="197">
        <f t="shared" si="5"/>
        <v>0.09004039928682121</v>
      </c>
      <c r="N11" s="196">
        <v>1065076</v>
      </c>
      <c r="O11" s="195">
        <v>8699</v>
      </c>
      <c r="P11" s="195">
        <f t="shared" si="6"/>
        <v>1073775</v>
      </c>
      <c r="Q11" s="194">
        <f t="shared" si="7"/>
        <v>0.22233987567227764</v>
      </c>
    </row>
    <row r="12" spans="1:17" s="186" customFormat="1" ht="18" customHeight="1">
      <c r="A12" s="200" t="s">
        <v>217</v>
      </c>
      <c r="B12" s="199">
        <v>101847</v>
      </c>
      <c r="C12" s="195">
        <v>3681</v>
      </c>
      <c r="D12" s="195">
        <f>C12+B12</f>
        <v>105528</v>
      </c>
      <c r="E12" s="198">
        <f>D12/$D$8</f>
        <v>0.06531818848612805</v>
      </c>
      <c r="F12" s="196">
        <v>89786</v>
      </c>
      <c r="G12" s="195">
        <v>897</v>
      </c>
      <c r="H12" s="195">
        <f>G12+F12</f>
        <v>90683</v>
      </c>
      <c r="I12" s="197">
        <f>(D12/H12-1)</f>
        <v>0.1637021271903223</v>
      </c>
      <c r="J12" s="196">
        <v>860919</v>
      </c>
      <c r="K12" s="195">
        <v>10876</v>
      </c>
      <c r="L12" s="195">
        <f>K12+J12</f>
        <v>871795</v>
      </c>
      <c r="M12" s="197">
        <f>(L12/$L$8)</f>
        <v>0.0598062425782003</v>
      </c>
      <c r="N12" s="196">
        <v>781284</v>
      </c>
      <c r="O12" s="195">
        <v>3933</v>
      </c>
      <c r="P12" s="195">
        <f>O12+N12</f>
        <v>785217</v>
      </c>
      <c r="Q12" s="194">
        <f>(L12/P12-1)</f>
        <v>0.1102599663532502</v>
      </c>
    </row>
    <row r="13" spans="1:17" s="186" customFormat="1" ht="18" customHeight="1">
      <c r="A13" s="200" t="s">
        <v>218</v>
      </c>
      <c r="B13" s="199">
        <v>74661</v>
      </c>
      <c r="C13" s="195">
        <v>263</v>
      </c>
      <c r="D13" s="195">
        <f>C13+B13</f>
        <v>74924</v>
      </c>
      <c r="E13" s="198">
        <f>D13/$D$8</f>
        <v>0.04637536913553425</v>
      </c>
      <c r="F13" s="196">
        <v>63193</v>
      </c>
      <c r="G13" s="195">
        <v>560</v>
      </c>
      <c r="H13" s="195">
        <f>G13+F13</f>
        <v>63753</v>
      </c>
      <c r="I13" s="197">
        <f>(D13/H13-1)</f>
        <v>0.17522312675481944</v>
      </c>
      <c r="J13" s="196">
        <v>624611</v>
      </c>
      <c r="K13" s="195">
        <v>975</v>
      </c>
      <c r="L13" s="195">
        <f>K13+J13</f>
        <v>625586</v>
      </c>
      <c r="M13" s="197">
        <f>(L13/$L$8)</f>
        <v>0.042915992945045583</v>
      </c>
      <c r="N13" s="196">
        <v>557891</v>
      </c>
      <c r="O13" s="195">
        <v>1489</v>
      </c>
      <c r="P13" s="195">
        <f>O13+N13</f>
        <v>559380</v>
      </c>
      <c r="Q13" s="194">
        <f>(L13/P13-1)</f>
        <v>0.11835603704100972</v>
      </c>
    </row>
    <row r="14" spans="1:17" s="186" customFormat="1" ht="18" customHeight="1">
      <c r="A14" s="200" t="s">
        <v>219</v>
      </c>
      <c r="B14" s="199">
        <v>60551</v>
      </c>
      <c r="C14" s="195">
        <v>855</v>
      </c>
      <c r="D14" s="195">
        <f>C14+B14</f>
        <v>61406</v>
      </c>
      <c r="E14" s="198">
        <f>D14/$D$8</f>
        <v>0.03800819386493802</v>
      </c>
      <c r="F14" s="196">
        <v>49340</v>
      </c>
      <c r="G14" s="195">
        <v>2047</v>
      </c>
      <c r="H14" s="195">
        <f>G14+F14</f>
        <v>51387</v>
      </c>
      <c r="I14" s="197">
        <f>(D14/H14-1)</f>
        <v>0.19497149084398768</v>
      </c>
      <c r="J14" s="196">
        <v>556603</v>
      </c>
      <c r="K14" s="195">
        <v>2858</v>
      </c>
      <c r="L14" s="195">
        <f>K14+J14</f>
        <v>559461</v>
      </c>
      <c r="M14" s="197">
        <f>(L14/$L$8)</f>
        <v>0.03837973408776434</v>
      </c>
      <c r="N14" s="196">
        <v>531146</v>
      </c>
      <c r="O14" s="195">
        <v>4752</v>
      </c>
      <c r="P14" s="195">
        <f>O14+N14</f>
        <v>535898</v>
      </c>
      <c r="Q14" s="194">
        <f>(L14/P14-1)</f>
        <v>0.04396918816640483</v>
      </c>
    </row>
    <row r="15" spans="1:17" s="186" customFormat="1" ht="18" customHeight="1">
      <c r="A15" s="200" t="s">
        <v>220</v>
      </c>
      <c r="B15" s="199">
        <v>52430</v>
      </c>
      <c r="C15" s="195">
        <v>218</v>
      </c>
      <c r="D15" s="195">
        <f>C15+B15</f>
        <v>52648</v>
      </c>
      <c r="E15" s="198">
        <f>D15/$D$8</f>
        <v>0.032587294248139546</v>
      </c>
      <c r="F15" s="196">
        <v>40957</v>
      </c>
      <c r="G15" s="195">
        <v>64</v>
      </c>
      <c r="H15" s="195">
        <f>G15+F15</f>
        <v>41021</v>
      </c>
      <c r="I15" s="197">
        <f>(D15/H15-1)</f>
        <v>0.2834401891714</v>
      </c>
      <c r="J15" s="196">
        <v>463028</v>
      </c>
      <c r="K15" s="195">
        <v>2278</v>
      </c>
      <c r="L15" s="195">
        <f>K15+J15</f>
        <v>465306</v>
      </c>
      <c r="M15" s="197">
        <f>(L15/$L$8)</f>
        <v>0.03192058168387301</v>
      </c>
      <c r="N15" s="196">
        <v>387139</v>
      </c>
      <c r="O15" s="195">
        <v>1780</v>
      </c>
      <c r="P15" s="195">
        <f>O15+N15</f>
        <v>388919</v>
      </c>
      <c r="Q15" s="194">
        <f>(L15/P15-1)</f>
        <v>0.1964085066556276</v>
      </c>
    </row>
    <row r="16" spans="1:17" s="186" customFormat="1" ht="18" customHeight="1">
      <c r="A16" s="200" t="s">
        <v>221</v>
      </c>
      <c r="B16" s="199">
        <v>42155</v>
      </c>
      <c r="C16" s="195">
        <v>7813</v>
      </c>
      <c r="D16" s="195">
        <f>C16+B16</f>
        <v>49968</v>
      </c>
      <c r="E16" s="198">
        <f>D16/$D$8</f>
        <v>0.03092846677919459</v>
      </c>
      <c r="F16" s="196">
        <v>36052</v>
      </c>
      <c r="G16" s="195">
        <v>8943</v>
      </c>
      <c r="H16" s="195">
        <f>G16+F16</f>
        <v>44995</v>
      </c>
      <c r="I16" s="197">
        <f>(D16/H16-1)</f>
        <v>0.1105233914879431</v>
      </c>
      <c r="J16" s="196">
        <v>355393</v>
      </c>
      <c r="K16" s="195">
        <v>80423</v>
      </c>
      <c r="L16" s="195">
        <f>K16+J16</f>
        <v>435816</v>
      </c>
      <c r="M16" s="197">
        <f>(L16/$L$8)</f>
        <v>0.029897530285744864</v>
      </c>
      <c r="N16" s="196">
        <v>311850</v>
      </c>
      <c r="O16" s="195">
        <v>81719</v>
      </c>
      <c r="P16" s="195">
        <f>O16+N16</f>
        <v>393569</v>
      </c>
      <c r="Q16" s="194">
        <f>(L16/P16-1)</f>
        <v>0.10734331210029247</v>
      </c>
    </row>
    <row r="17" spans="1:17" s="186" customFormat="1" ht="18" customHeight="1">
      <c r="A17" s="200" t="s">
        <v>222</v>
      </c>
      <c r="B17" s="199">
        <v>39440</v>
      </c>
      <c r="C17" s="195">
        <v>274</v>
      </c>
      <c r="D17" s="195">
        <f t="shared" si="0"/>
        <v>39714</v>
      </c>
      <c r="E17" s="198">
        <f aca="true" t="shared" si="8" ref="E17:E37">D17/$D$8</f>
        <v>0.024581594814059676</v>
      </c>
      <c r="F17" s="196">
        <v>39869</v>
      </c>
      <c r="G17" s="195">
        <v>58</v>
      </c>
      <c r="H17" s="195">
        <f t="shared" si="2"/>
        <v>39927</v>
      </c>
      <c r="I17" s="197">
        <f aca="true" t="shared" si="9" ref="I17:I37">(D17/H17-1)</f>
        <v>-0.005334735893004705</v>
      </c>
      <c r="J17" s="196">
        <v>421043</v>
      </c>
      <c r="K17" s="195">
        <v>794</v>
      </c>
      <c r="L17" s="195">
        <f t="shared" si="4"/>
        <v>421837</v>
      </c>
      <c r="M17" s="197">
        <f aca="true" t="shared" si="10" ref="M17:M37">(L17/$L$8)</f>
        <v>0.02893855315809368</v>
      </c>
      <c r="N17" s="196">
        <v>255587</v>
      </c>
      <c r="O17" s="195">
        <v>5832</v>
      </c>
      <c r="P17" s="195">
        <f t="shared" si="6"/>
        <v>261419</v>
      </c>
      <c r="Q17" s="194">
        <f aca="true" t="shared" si="11" ref="Q17:Q37">(L17/P17-1)</f>
        <v>0.6136432317467362</v>
      </c>
    </row>
    <row r="18" spans="1:17" s="186" customFormat="1" ht="18" customHeight="1">
      <c r="A18" s="200" t="s">
        <v>223</v>
      </c>
      <c r="B18" s="199">
        <v>39687</v>
      </c>
      <c r="C18" s="195">
        <v>16</v>
      </c>
      <c r="D18" s="195">
        <f aca="true" t="shared" si="12" ref="D18:D23">C18+B18</f>
        <v>39703</v>
      </c>
      <c r="E18" s="198">
        <f aca="true" t="shared" si="13" ref="E18:E23">D18/$D$8</f>
        <v>0.02457478619385132</v>
      </c>
      <c r="F18" s="196">
        <v>25515</v>
      </c>
      <c r="G18" s="195">
        <v>6</v>
      </c>
      <c r="H18" s="195">
        <f aca="true" t="shared" si="14" ref="H18:H23">G18+F18</f>
        <v>25521</v>
      </c>
      <c r="I18" s="197">
        <f aca="true" t="shared" si="15" ref="I18:I23">(D18/H18-1)</f>
        <v>0.5556992280866737</v>
      </c>
      <c r="J18" s="196">
        <v>325311</v>
      </c>
      <c r="K18" s="195">
        <v>344</v>
      </c>
      <c r="L18" s="195">
        <f aca="true" t="shared" si="16" ref="L18:L23">K18+J18</f>
        <v>325655</v>
      </c>
      <c r="M18" s="197">
        <f aca="true" t="shared" si="17" ref="M18:M23">(L18/$L$8)</f>
        <v>0.022340345983635854</v>
      </c>
      <c r="N18" s="196">
        <v>191175</v>
      </c>
      <c r="O18" s="195">
        <v>541</v>
      </c>
      <c r="P18" s="195">
        <f aca="true" t="shared" si="18" ref="P18:P23">O18+N18</f>
        <v>191716</v>
      </c>
      <c r="Q18" s="194">
        <f aca="true" t="shared" si="19" ref="Q18:Q23">(L18/P18-1)</f>
        <v>0.6986323520206972</v>
      </c>
    </row>
    <row r="19" spans="1:17" s="186" customFormat="1" ht="18" customHeight="1">
      <c r="A19" s="200" t="s">
        <v>224</v>
      </c>
      <c r="B19" s="199">
        <v>37536</v>
      </c>
      <c r="C19" s="195">
        <v>42</v>
      </c>
      <c r="D19" s="195">
        <f t="shared" si="12"/>
        <v>37578</v>
      </c>
      <c r="E19" s="198">
        <f t="shared" si="13"/>
        <v>0.02325948456269161</v>
      </c>
      <c r="F19" s="196">
        <v>42662</v>
      </c>
      <c r="G19" s="195">
        <v>657</v>
      </c>
      <c r="H19" s="195">
        <f t="shared" si="14"/>
        <v>43319</v>
      </c>
      <c r="I19" s="197">
        <f t="shared" si="15"/>
        <v>-0.13252845171864536</v>
      </c>
      <c r="J19" s="196">
        <v>369936</v>
      </c>
      <c r="K19" s="195">
        <v>1404</v>
      </c>
      <c r="L19" s="195">
        <f t="shared" si="16"/>
        <v>371340</v>
      </c>
      <c r="M19" s="197">
        <f t="shared" si="17"/>
        <v>0.025474394919664484</v>
      </c>
      <c r="N19" s="196">
        <v>393520</v>
      </c>
      <c r="O19" s="195">
        <v>2527</v>
      </c>
      <c r="P19" s="195">
        <f t="shared" si="18"/>
        <v>396047</v>
      </c>
      <c r="Q19" s="194">
        <f t="shared" si="19"/>
        <v>-0.0623840099786136</v>
      </c>
    </row>
    <row r="20" spans="1:17" s="186" customFormat="1" ht="18" customHeight="1">
      <c r="A20" s="200" t="s">
        <v>225</v>
      </c>
      <c r="B20" s="199">
        <v>33959</v>
      </c>
      <c r="C20" s="195">
        <v>50</v>
      </c>
      <c r="D20" s="195">
        <f t="shared" si="12"/>
        <v>34009</v>
      </c>
      <c r="E20" s="198">
        <f t="shared" si="13"/>
        <v>0.02105039678781678</v>
      </c>
      <c r="F20" s="196">
        <v>25680</v>
      </c>
      <c r="G20" s="195">
        <v>1023</v>
      </c>
      <c r="H20" s="195">
        <f t="shared" si="14"/>
        <v>26703</v>
      </c>
      <c r="I20" s="197">
        <f t="shared" si="15"/>
        <v>0.2736022169793657</v>
      </c>
      <c r="J20" s="196">
        <v>289611</v>
      </c>
      <c r="K20" s="195">
        <v>184</v>
      </c>
      <c r="L20" s="195">
        <f t="shared" si="16"/>
        <v>289795</v>
      </c>
      <c r="M20" s="197">
        <f t="shared" si="17"/>
        <v>0.019880304507309123</v>
      </c>
      <c r="N20" s="196">
        <v>262042</v>
      </c>
      <c r="O20" s="195">
        <v>1337</v>
      </c>
      <c r="P20" s="195">
        <f t="shared" si="18"/>
        <v>263379</v>
      </c>
      <c r="Q20" s="194">
        <f t="shared" si="19"/>
        <v>0.10029653085477586</v>
      </c>
    </row>
    <row r="21" spans="1:17" s="186" customFormat="1" ht="18" customHeight="1">
      <c r="A21" s="200" t="s">
        <v>226</v>
      </c>
      <c r="B21" s="199">
        <v>25844</v>
      </c>
      <c r="C21" s="195">
        <v>1306</v>
      </c>
      <c r="D21" s="195">
        <f t="shared" si="12"/>
        <v>27150</v>
      </c>
      <c r="E21" s="198">
        <f t="shared" si="13"/>
        <v>0.01680491260516997</v>
      </c>
      <c r="F21" s="196">
        <v>24925</v>
      </c>
      <c r="G21" s="195">
        <v>1200</v>
      </c>
      <c r="H21" s="195">
        <f t="shared" si="14"/>
        <v>26125</v>
      </c>
      <c r="I21" s="197">
        <f t="shared" si="15"/>
        <v>0.03923444976076551</v>
      </c>
      <c r="J21" s="196">
        <v>226863</v>
      </c>
      <c r="K21" s="195">
        <v>10247</v>
      </c>
      <c r="L21" s="195">
        <f t="shared" si="16"/>
        <v>237110</v>
      </c>
      <c r="M21" s="197">
        <f t="shared" si="17"/>
        <v>0.016266046694139186</v>
      </c>
      <c r="N21" s="196">
        <v>209109</v>
      </c>
      <c r="O21" s="195">
        <v>13673</v>
      </c>
      <c r="P21" s="195">
        <f t="shared" si="18"/>
        <v>222782</v>
      </c>
      <c r="Q21" s="194">
        <f t="shared" si="19"/>
        <v>0.06431399305150332</v>
      </c>
    </row>
    <row r="22" spans="1:17" s="186" customFormat="1" ht="18" customHeight="1">
      <c r="A22" s="200" t="s">
        <v>227</v>
      </c>
      <c r="B22" s="199">
        <v>23800</v>
      </c>
      <c r="C22" s="195">
        <v>155</v>
      </c>
      <c r="D22" s="195">
        <f t="shared" si="12"/>
        <v>23955</v>
      </c>
      <c r="E22" s="198">
        <f t="shared" si="13"/>
        <v>0.01482731791737925</v>
      </c>
      <c r="F22" s="196">
        <v>24721</v>
      </c>
      <c r="G22" s="195">
        <v>14</v>
      </c>
      <c r="H22" s="195">
        <f t="shared" si="14"/>
        <v>24735</v>
      </c>
      <c r="I22" s="197">
        <f t="shared" si="15"/>
        <v>-0.031534263189812006</v>
      </c>
      <c r="J22" s="196">
        <v>230269</v>
      </c>
      <c r="K22" s="195">
        <v>307</v>
      </c>
      <c r="L22" s="195">
        <f t="shared" si="16"/>
        <v>230576</v>
      </c>
      <c r="M22" s="197">
        <f t="shared" si="17"/>
        <v>0.015817806007961864</v>
      </c>
      <c r="N22" s="196">
        <v>158658</v>
      </c>
      <c r="O22" s="195">
        <v>133</v>
      </c>
      <c r="P22" s="195">
        <f t="shared" si="18"/>
        <v>158791</v>
      </c>
      <c r="Q22" s="194">
        <f t="shared" si="19"/>
        <v>0.45207222071779896</v>
      </c>
    </row>
    <row r="23" spans="1:17" s="186" customFormat="1" ht="18" customHeight="1">
      <c r="A23" s="200" t="s">
        <v>228</v>
      </c>
      <c r="B23" s="199">
        <v>20272</v>
      </c>
      <c r="C23" s="195">
        <v>14</v>
      </c>
      <c r="D23" s="195">
        <f t="shared" si="12"/>
        <v>20286</v>
      </c>
      <c r="E23" s="198">
        <f t="shared" si="13"/>
        <v>0.012556333595155728</v>
      </c>
      <c r="F23" s="196">
        <v>19884</v>
      </c>
      <c r="G23" s="195">
        <v>99</v>
      </c>
      <c r="H23" s="195">
        <f t="shared" si="14"/>
        <v>19983</v>
      </c>
      <c r="I23" s="197">
        <f t="shared" si="15"/>
        <v>0.015162888455186874</v>
      </c>
      <c r="J23" s="196">
        <v>179546</v>
      </c>
      <c r="K23" s="195">
        <v>1493</v>
      </c>
      <c r="L23" s="195">
        <f t="shared" si="16"/>
        <v>181039</v>
      </c>
      <c r="M23" s="197">
        <f t="shared" si="17"/>
        <v>0.012419504986969188</v>
      </c>
      <c r="N23" s="196">
        <v>172475</v>
      </c>
      <c r="O23" s="195">
        <v>1597</v>
      </c>
      <c r="P23" s="195">
        <f t="shared" si="18"/>
        <v>174072</v>
      </c>
      <c r="Q23" s="194">
        <f t="shared" si="19"/>
        <v>0.040023668367112464</v>
      </c>
    </row>
    <row r="24" spans="1:17" s="186" customFormat="1" ht="18" customHeight="1">
      <c r="A24" s="200" t="s">
        <v>229</v>
      </c>
      <c r="B24" s="199">
        <v>19296</v>
      </c>
      <c r="C24" s="195">
        <v>47</v>
      </c>
      <c r="D24" s="195">
        <f t="shared" si="0"/>
        <v>19343</v>
      </c>
      <c r="E24" s="198">
        <f t="shared" si="8"/>
        <v>0.011972649153657559</v>
      </c>
      <c r="F24" s="196">
        <v>26264</v>
      </c>
      <c r="G24" s="195">
        <v>6</v>
      </c>
      <c r="H24" s="195">
        <f t="shared" si="2"/>
        <v>26270</v>
      </c>
      <c r="I24" s="197">
        <f t="shared" si="9"/>
        <v>-0.2636848115721355</v>
      </c>
      <c r="J24" s="196">
        <v>198772</v>
      </c>
      <c r="K24" s="195">
        <v>272</v>
      </c>
      <c r="L24" s="195">
        <f t="shared" si="4"/>
        <v>199044</v>
      </c>
      <c r="M24" s="197">
        <f t="shared" si="10"/>
        <v>0.013654670820244783</v>
      </c>
      <c r="N24" s="196">
        <v>158887</v>
      </c>
      <c r="O24" s="195">
        <v>1567</v>
      </c>
      <c r="P24" s="195">
        <f t="shared" si="6"/>
        <v>160454</v>
      </c>
      <c r="Q24" s="194">
        <f t="shared" si="11"/>
        <v>0.24050506687274864</v>
      </c>
    </row>
    <row r="25" spans="1:17" s="186" customFormat="1" ht="18" customHeight="1">
      <c r="A25" s="200" t="s">
        <v>230</v>
      </c>
      <c r="B25" s="199">
        <v>18204</v>
      </c>
      <c r="C25" s="195">
        <v>395</v>
      </c>
      <c r="D25" s="195">
        <f>C25+B25</f>
        <v>18599</v>
      </c>
      <c r="E25" s="198">
        <f t="shared" si="8"/>
        <v>0.01151213884138329</v>
      </c>
      <c r="F25" s="196">
        <v>18159</v>
      </c>
      <c r="G25" s="195">
        <v>516</v>
      </c>
      <c r="H25" s="195">
        <f>G25+F25</f>
        <v>18675</v>
      </c>
      <c r="I25" s="197">
        <f t="shared" si="9"/>
        <v>-0.0040696117804551735</v>
      </c>
      <c r="J25" s="196">
        <v>165931</v>
      </c>
      <c r="K25" s="195">
        <v>4010</v>
      </c>
      <c r="L25" s="195">
        <f>K25+J25</f>
        <v>169941</v>
      </c>
      <c r="M25" s="197">
        <f t="shared" si="10"/>
        <v>0.011658168112895734</v>
      </c>
      <c r="N25" s="196">
        <v>156481</v>
      </c>
      <c r="O25" s="195">
        <v>3557</v>
      </c>
      <c r="P25" s="195">
        <f>O25+N25</f>
        <v>160038</v>
      </c>
      <c r="Q25" s="194">
        <f t="shared" si="11"/>
        <v>0.06187905372474045</v>
      </c>
    </row>
    <row r="26" spans="1:17" s="186" customFormat="1" ht="18" customHeight="1">
      <c r="A26" s="200" t="s">
        <v>231</v>
      </c>
      <c r="B26" s="199">
        <v>17261</v>
      </c>
      <c r="C26" s="195">
        <v>399</v>
      </c>
      <c r="D26" s="195">
        <f>C26+B26</f>
        <v>17660</v>
      </c>
      <c r="E26" s="198">
        <f t="shared" si="8"/>
        <v>0.010930930261779067</v>
      </c>
      <c r="F26" s="196">
        <v>14267</v>
      </c>
      <c r="G26" s="195">
        <v>445</v>
      </c>
      <c r="H26" s="195">
        <f>G26+F26</f>
        <v>14712</v>
      </c>
      <c r="I26" s="197">
        <f t="shared" si="9"/>
        <v>0.20038064165307223</v>
      </c>
      <c r="J26" s="196">
        <v>164130</v>
      </c>
      <c r="K26" s="195">
        <v>4022</v>
      </c>
      <c r="L26" s="195">
        <f>K26+J26</f>
        <v>168152</v>
      </c>
      <c r="M26" s="197">
        <f t="shared" si="10"/>
        <v>0.011535440444152051</v>
      </c>
      <c r="N26" s="196">
        <v>127121</v>
      </c>
      <c r="O26" s="195">
        <v>3152</v>
      </c>
      <c r="P26" s="195">
        <f>O26+N26</f>
        <v>130273</v>
      </c>
      <c r="Q26" s="194">
        <f t="shared" si="11"/>
        <v>0.2907663138179055</v>
      </c>
    </row>
    <row r="27" spans="1:17" s="186" customFormat="1" ht="18" customHeight="1">
      <c r="A27" s="200" t="s">
        <v>232</v>
      </c>
      <c r="B27" s="199">
        <v>15182</v>
      </c>
      <c r="C27" s="195">
        <v>2473</v>
      </c>
      <c r="D27" s="195">
        <f>C27+B27</f>
        <v>17655</v>
      </c>
      <c r="E27" s="198">
        <f t="shared" si="8"/>
        <v>0.010927835434411634</v>
      </c>
      <c r="F27" s="196">
        <v>11738</v>
      </c>
      <c r="G27" s="195">
        <v>4515</v>
      </c>
      <c r="H27" s="195">
        <f>G27+F27</f>
        <v>16253</v>
      </c>
      <c r="I27" s="197">
        <f t="shared" si="9"/>
        <v>0.08626099796960562</v>
      </c>
      <c r="J27" s="196">
        <v>173996</v>
      </c>
      <c r="K27" s="195">
        <v>29827</v>
      </c>
      <c r="L27" s="195">
        <f>K27+J27</f>
        <v>203823</v>
      </c>
      <c r="M27" s="197">
        <f t="shared" si="10"/>
        <v>0.013982516280795967</v>
      </c>
      <c r="N27" s="196">
        <v>79562</v>
      </c>
      <c r="O27" s="195">
        <v>42624</v>
      </c>
      <c r="P27" s="195">
        <f>O27+N27</f>
        <v>122186</v>
      </c>
      <c r="Q27" s="194">
        <f t="shared" si="11"/>
        <v>0.6681371024503626</v>
      </c>
    </row>
    <row r="28" spans="1:17" s="186" customFormat="1" ht="18" customHeight="1">
      <c r="A28" s="200" t="s">
        <v>233</v>
      </c>
      <c r="B28" s="199">
        <v>17451</v>
      </c>
      <c r="C28" s="195">
        <v>91</v>
      </c>
      <c r="D28" s="195">
        <f t="shared" si="0"/>
        <v>17542</v>
      </c>
      <c r="E28" s="198">
        <f t="shared" si="8"/>
        <v>0.01085789233590761</v>
      </c>
      <c r="F28" s="196">
        <v>14910</v>
      </c>
      <c r="G28" s="195">
        <v>58</v>
      </c>
      <c r="H28" s="195">
        <f t="shared" si="2"/>
        <v>14968</v>
      </c>
      <c r="I28" s="197">
        <f t="shared" si="9"/>
        <v>0.17196686264029926</v>
      </c>
      <c r="J28" s="196">
        <v>156271</v>
      </c>
      <c r="K28" s="195">
        <v>803</v>
      </c>
      <c r="L28" s="195">
        <f t="shared" si="4"/>
        <v>157074</v>
      </c>
      <c r="M28" s="197">
        <f t="shared" si="10"/>
        <v>0.010775475595441857</v>
      </c>
      <c r="N28" s="196">
        <v>127554</v>
      </c>
      <c r="O28" s="195">
        <v>211</v>
      </c>
      <c r="P28" s="195">
        <f t="shared" si="6"/>
        <v>127765</v>
      </c>
      <c r="Q28" s="194">
        <f t="shared" si="11"/>
        <v>0.2293977223809338</v>
      </c>
    </row>
    <row r="29" spans="1:17" s="186" customFormat="1" ht="18" customHeight="1">
      <c r="A29" s="200" t="s">
        <v>234</v>
      </c>
      <c r="B29" s="199">
        <v>17341</v>
      </c>
      <c r="C29" s="195">
        <v>32</v>
      </c>
      <c r="D29" s="195">
        <f>C29+B29</f>
        <v>17373</v>
      </c>
      <c r="E29" s="198">
        <f t="shared" si="8"/>
        <v>0.010753287170888321</v>
      </c>
      <c r="F29" s="196">
        <v>6437</v>
      </c>
      <c r="G29" s="195">
        <v>508</v>
      </c>
      <c r="H29" s="195">
        <f>G29+F29</f>
        <v>6945</v>
      </c>
      <c r="I29" s="197">
        <f t="shared" si="9"/>
        <v>1.501511879049676</v>
      </c>
      <c r="J29" s="196">
        <v>188164</v>
      </c>
      <c r="K29" s="195">
        <v>95</v>
      </c>
      <c r="L29" s="195">
        <f>K29+J29</f>
        <v>188259</v>
      </c>
      <c r="M29" s="197">
        <f t="shared" si="10"/>
        <v>0.012914806143106361</v>
      </c>
      <c r="N29" s="196">
        <v>66065</v>
      </c>
      <c r="O29" s="195">
        <v>655</v>
      </c>
      <c r="P29" s="195">
        <f>O29+N29</f>
        <v>66720</v>
      </c>
      <c r="Q29" s="194">
        <f t="shared" si="11"/>
        <v>1.8216276978417265</v>
      </c>
    </row>
    <row r="30" spans="1:17" s="186" customFormat="1" ht="18" customHeight="1">
      <c r="A30" s="200" t="s">
        <v>235</v>
      </c>
      <c r="B30" s="199">
        <v>15705</v>
      </c>
      <c r="C30" s="195">
        <v>130</v>
      </c>
      <c r="D30" s="195">
        <f>C30+B30</f>
        <v>15835</v>
      </c>
      <c r="E30" s="198">
        <f t="shared" si="8"/>
        <v>0.009801318272665432</v>
      </c>
      <c r="F30" s="196">
        <v>14943</v>
      </c>
      <c r="G30" s="195">
        <v>227</v>
      </c>
      <c r="H30" s="195">
        <f>G30+F30</f>
        <v>15170</v>
      </c>
      <c r="I30" s="197">
        <f t="shared" si="9"/>
        <v>0.043836519446275535</v>
      </c>
      <c r="J30" s="196">
        <v>133370</v>
      </c>
      <c r="K30" s="195">
        <v>882</v>
      </c>
      <c r="L30" s="195">
        <f>K30+J30</f>
        <v>134252</v>
      </c>
      <c r="M30" s="197">
        <f t="shared" si="10"/>
        <v>0.009209857453424885</v>
      </c>
      <c r="N30" s="196">
        <v>128054</v>
      </c>
      <c r="O30" s="195">
        <v>1975</v>
      </c>
      <c r="P30" s="195">
        <f>O30+N30</f>
        <v>130029</v>
      </c>
      <c r="Q30" s="194">
        <f t="shared" si="11"/>
        <v>0.032477370432749675</v>
      </c>
    </row>
    <row r="31" spans="1:17" s="186" customFormat="1" ht="18" customHeight="1">
      <c r="A31" s="200" t="s">
        <v>236</v>
      </c>
      <c r="B31" s="199">
        <v>14282</v>
      </c>
      <c r="C31" s="195">
        <v>5</v>
      </c>
      <c r="D31" s="195">
        <f>C31+B31</f>
        <v>14287</v>
      </c>
      <c r="E31" s="198">
        <f t="shared" si="8"/>
        <v>0.008843159719707675</v>
      </c>
      <c r="F31" s="196">
        <v>15026</v>
      </c>
      <c r="G31" s="195">
        <v>2</v>
      </c>
      <c r="H31" s="195">
        <f>G31+F31</f>
        <v>15028</v>
      </c>
      <c r="I31" s="197">
        <f t="shared" si="9"/>
        <v>-0.049307958477508684</v>
      </c>
      <c r="J31" s="196">
        <v>134834</v>
      </c>
      <c r="K31" s="195">
        <v>429</v>
      </c>
      <c r="L31" s="195">
        <f>K31+J31</f>
        <v>135263</v>
      </c>
      <c r="M31" s="197">
        <f t="shared" si="10"/>
        <v>0.00927921333553772</v>
      </c>
      <c r="N31" s="196">
        <v>149228</v>
      </c>
      <c r="O31" s="195">
        <v>502</v>
      </c>
      <c r="P31" s="195">
        <f>O31+N31</f>
        <v>149730</v>
      </c>
      <c r="Q31" s="194">
        <f t="shared" si="11"/>
        <v>-0.09662058371735793</v>
      </c>
    </row>
    <row r="32" spans="1:17" s="186" customFormat="1" ht="18" customHeight="1">
      <c r="A32" s="200" t="s">
        <v>237</v>
      </c>
      <c r="B32" s="199">
        <v>12399</v>
      </c>
      <c r="C32" s="195">
        <v>36</v>
      </c>
      <c r="D32" s="195">
        <f>C32+B32</f>
        <v>12435</v>
      </c>
      <c r="E32" s="198">
        <f t="shared" si="8"/>
        <v>0.007696835662809893</v>
      </c>
      <c r="F32" s="196">
        <v>12490</v>
      </c>
      <c r="G32" s="195">
        <v>2</v>
      </c>
      <c r="H32" s="195">
        <f>G32+F32</f>
        <v>12492</v>
      </c>
      <c r="I32" s="197">
        <f t="shared" si="9"/>
        <v>-0.004562920268972093</v>
      </c>
      <c r="J32" s="196">
        <v>113518</v>
      </c>
      <c r="K32" s="195">
        <v>964</v>
      </c>
      <c r="L32" s="195">
        <f>K32+J32</f>
        <v>114482</v>
      </c>
      <c r="M32" s="197">
        <f t="shared" si="10"/>
        <v>0.007853610381841519</v>
      </c>
      <c r="N32" s="196">
        <v>112846</v>
      </c>
      <c r="O32" s="195">
        <v>1283</v>
      </c>
      <c r="P32" s="195">
        <f>O32+N32</f>
        <v>114129</v>
      </c>
      <c r="Q32" s="194">
        <f t="shared" si="11"/>
        <v>0.0030929912642712054</v>
      </c>
    </row>
    <row r="33" spans="1:17" s="186" customFormat="1" ht="18" customHeight="1">
      <c r="A33" s="200" t="s">
        <v>238</v>
      </c>
      <c r="B33" s="199">
        <v>8077</v>
      </c>
      <c r="C33" s="195">
        <v>3176</v>
      </c>
      <c r="D33" s="195">
        <f>C33+B33</f>
        <v>11253</v>
      </c>
      <c r="E33" s="198">
        <f t="shared" si="8"/>
        <v>0.006965218473148349</v>
      </c>
      <c r="F33" s="196">
        <v>7691</v>
      </c>
      <c r="G33" s="195">
        <v>4500</v>
      </c>
      <c r="H33" s="195">
        <f>G33+F33</f>
        <v>12191</v>
      </c>
      <c r="I33" s="197">
        <f t="shared" si="9"/>
        <v>-0.07694200639816262</v>
      </c>
      <c r="J33" s="196">
        <v>79986</v>
      </c>
      <c r="K33" s="195">
        <v>34017</v>
      </c>
      <c r="L33" s="195">
        <f>K33+J33</f>
        <v>114003</v>
      </c>
      <c r="M33" s="197">
        <f t="shared" si="10"/>
        <v>0.00782075037439142</v>
      </c>
      <c r="N33" s="196">
        <v>81185</v>
      </c>
      <c r="O33" s="195">
        <v>44447</v>
      </c>
      <c r="P33" s="195">
        <f>O33+N33</f>
        <v>125632</v>
      </c>
      <c r="Q33" s="194">
        <f t="shared" si="11"/>
        <v>-0.09256399643402957</v>
      </c>
    </row>
    <row r="34" spans="1:17" s="186" customFormat="1" ht="18" customHeight="1">
      <c r="A34" s="200" t="s">
        <v>239</v>
      </c>
      <c r="B34" s="199">
        <v>11030</v>
      </c>
      <c r="C34" s="195">
        <v>58</v>
      </c>
      <c r="D34" s="195">
        <f t="shared" si="0"/>
        <v>11088</v>
      </c>
      <c r="E34" s="198">
        <f t="shared" si="8"/>
        <v>0.006863089170023007</v>
      </c>
      <c r="F34" s="196">
        <v>11350</v>
      </c>
      <c r="G34" s="195">
        <v>14</v>
      </c>
      <c r="H34" s="195">
        <f t="shared" si="2"/>
        <v>11364</v>
      </c>
      <c r="I34" s="197">
        <f t="shared" si="9"/>
        <v>-0.02428722280887008</v>
      </c>
      <c r="J34" s="196">
        <v>105191</v>
      </c>
      <c r="K34" s="195">
        <v>140</v>
      </c>
      <c r="L34" s="195">
        <f t="shared" si="4"/>
        <v>105331</v>
      </c>
      <c r="M34" s="197">
        <f t="shared" si="10"/>
        <v>0.00722584017688151</v>
      </c>
      <c r="N34" s="196">
        <v>85844</v>
      </c>
      <c r="O34" s="195">
        <v>94</v>
      </c>
      <c r="P34" s="195">
        <f t="shared" si="6"/>
        <v>85938</v>
      </c>
      <c r="Q34" s="194">
        <f t="shared" si="11"/>
        <v>0.22566268705345705</v>
      </c>
    </row>
    <row r="35" spans="1:17" s="186" customFormat="1" ht="18" customHeight="1">
      <c r="A35" s="200" t="s">
        <v>240</v>
      </c>
      <c r="B35" s="199">
        <v>10963</v>
      </c>
      <c r="C35" s="195">
        <v>25</v>
      </c>
      <c r="D35" s="195">
        <f t="shared" si="0"/>
        <v>10988</v>
      </c>
      <c r="E35" s="198">
        <f t="shared" si="8"/>
        <v>0.006801192622674314</v>
      </c>
      <c r="F35" s="196">
        <v>4381</v>
      </c>
      <c r="G35" s="195">
        <v>88</v>
      </c>
      <c r="H35" s="195">
        <f t="shared" si="2"/>
        <v>4469</v>
      </c>
      <c r="I35" s="197">
        <f t="shared" si="9"/>
        <v>1.4587155963302751</v>
      </c>
      <c r="J35" s="196">
        <v>95482</v>
      </c>
      <c r="K35" s="195">
        <v>67</v>
      </c>
      <c r="L35" s="195">
        <f t="shared" si="4"/>
        <v>95549</v>
      </c>
      <c r="M35" s="197">
        <f t="shared" si="10"/>
        <v>0.006554782571710621</v>
      </c>
      <c r="N35" s="196">
        <v>49821</v>
      </c>
      <c r="O35" s="195">
        <v>184</v>
      </c>
      <c r="P35" s="195">
        <f t="shared" si="6"/>
        <v>50005</v>
      </c>
      <c r="Q35" s="194">
        <f t="shared" si="11"/>
        <v>0.9107889211078892</v>
      </c>
    </row>
    <row r="36" spans="1:17" s="186" customFormat="1" ht="18" customHeight="1">
      <c r="A36" s="200" t="s">
        <v>241</v>
      </c>
      <c r="B36" s="199">
        <v>10097</v>
      </c>
      <c r="C36" s="195">
        <v>0</v>
      </c>
      <c r="D36" s="195">
        <f t="shared" si="0"/>
        <v>10097</v>
      </c>
      <c r="E36" s="198">
        <f t="shared" si="8"/>
        <v>0.006249694385797466</v>
      </c>
      <c r="F36" s="196">
        <v>9490</v>
      </c>
      <c r="G36" s="195">
        <v>47</v>
      </c>
      <c r="H36" s="195">
        <f t="shared" si="2"/>
        <v>9537</v>
      </c>
      <c r="I36" s="197">
        <f t="shared" si="9"/>
        <v>0.05871867463562963</v>
      </c>
      <c r="J36" s="196">
        <v>91830</v>
      </c>
      <c r="K36" s="195">
        <v>50</v>
      </c>
      <c r="L36" s="195">
        <f t="shared" si="4"/>
        <v>91880</v>
      </c>
      <c r="M36" s="197">
        <f t="shared" si="10"/>
        <v>0.006303084518820415</v>
      </c>
      <c r="N36" s="196">
        <v>87484</v>
      </c>
      <c r="O36" s="195">
        <v>229</v>
      </c>
      <c r="P36" s="195">
        <f t="shared" si="6"/>
        <v>87713</v>
      </c>
      <c r="Q36" s="194">
        <f t="shared" si="11"/>
        <v>0.047507211017751017</v>
      </c>
    </row>
    <row r="37" spans="1:17" s="186" customFormat="1" ht="18" customHeight="1">
      <c r="A37" s="200" t="s">
        <v>242</v>
      </c>
      <c r="B37" s="199">
        <v>8564</v>
      </c>
      <c r="C37" s="195">
        <v>16</v>
      </c>
      <c r="D37" s="195">
        <f t="shared" si="0"/>
        <v>8580</v>
      </c>
      <c r="E37" s="198">
        <f t="shared" si="8"/>
        <v>0.005310723762517803</v>
      </c>
      <c r="F37" s="196">
        <v>7621</v>
      </c>
      <c r="G37" s="195"/>
      <c r="H37" s="195">
        <f t="shared" si="2"/>
        <v>7621</v>
      </c>
      <c r="I37" s="197">
        <f t="shared" si="9"/>
        <v>0.12583650439574856</v>
      </c>
      <c r="J37" s="196">
        <v>73733</v>
      </c>
      <c r="K37" s="195">
        <v>73</v>
      </c>
      <c r="L37" s="195">
        <f t="shared" si="4"/>
        <v>73806</v>
      </c>
      <c r="M37" s="197">
        <f t="shared" si="10"/>
        <v>0.005063185198041571</v>
      </c>
      <c r="N37" s="196">
        <v>73899</v>
      </c>
      <c r="O37" s="195">
        <v>41</v>
      </c>
      <c r="P37" s="195">
        <f t="shared" si="6"/>
        <v>73940</v>
      </c>
      <c r="Q37" s="194">
        <f t="shared" si="11"/>
        <v>-0.0018122802272112493</v>
      </c>
    </row>
    <row r="38" spans="1:17" s="186" customFormat="1" ht="18" customHeight="1">
      <c r="A38" s="200" t="s">
        <v>243</v>
      </c>
      <c r="B38" s="199">
        <v>8319</v>
      </c>
      <c r="C38" s="195">
        <v>19</v>
      </c>
      <c r="D38" s="195">
        <f t="shared" si="0"/>
        <v>8338</v>
      </c>
      <c r="E38" s="198">
        <f t="shared" si="1"/>
        <v>0.005160934117933967</v>
      </c>
      <c r="F38" s="196">
        <v>7651</v>
      </c>
      <c r="G38" s="195">
        <v>5</v>
      </c>
      <c r="H38" s="195">
        <f t="shared" si="2"/>
        <v>7656</v>
      </c>
      <c r="I38" s="197">
        <f t="shared" si="3"/>
        <v>0.08908045977011492</v>
      </c>
      <c r="J38" s="196">
        <v>79031</v>
      </c>
      <c r="K38" s="195">
        <v>88</v>
      </c>
      <c r="L38" s="195">
        <f t="shared" si="4"/>
        <v>79119</v>
      </c>
      <c r="M38" s="197">
        <f t="shared" si="5"/>
        <v>0.00542766373579182</v>
      </c>
      <c r="N38" s="196">
        <v>47617</v>
      </c>
      <c r="O38" s="195">
        <v>271</v>
      </c>
      <c r="P38" s="195">
        <f t="shared" si="6"/>
        <v>47888</v>
      </c>
      <c r="Q38" s="194">
        <f t="shared" si="7"/>
        <v>0.6521675576344805</v>
      </c>
    </row>
    <row r="39" spans="1:17" s="186" customFormat="1" ht="18" customHeight="1">
      <c r="A39" s="200" t="s">
        <v>244</v>
      </c>
      <c r="B39" s="199">
        <v>8007</v>
      </c>
      <c r="C39" s="195">
        <v>28</v>
      </c>
      <c r="D39" s="195">
        <f t="shared" si="0"/>
        <v>8035</v>
      </c>
      <c r="E39" s="198">
        <f t="shared" si="1"/>
        <v>0.00497338757946743</v>
      </c>
      <c r="F39" s="196">
        <v>5663</v>
      </c>
      <c r="G39" s="195">
        <v>2</v>
      </c>
      <c r="H39" s="195">
        <f t="shared" si="2"/>
        <v>5665</v>
      </c>
      <c r="I39" s="197">
        <f t="shared" si="3"/>
        <v>0.4183583406884377</v>
      </c>
      <c r="J39" s="196">
        <v>57809</v>
      </c>
      <c r="K39" s="195">
        <v>82</v>
      </c>
      <c r="L39" s="195">
        <f t="shared" si="4"/>
        <v>57891</v>
      </c>
      <c r="M39" s="197">
        <f t="shared" si="5"/>
        <v>0.003971396015226738</v>
      </c>
      <c r="N39" s="196">
        <v>50191</v>
      </c>
      <c r="O39" s="195">
        <v>103</v>
      </c>
      <c r="P39" s="195">
        <f t="shared" si="6"/>
        <v>50294</v>
      </c>
      <c r="Q39" s="194">
        <f t="shared" si="7"/>
        <v>0.15105181532588374</v>
      </c>
    </row>
    <row r="40" spans="1:17" s="186" customFormat="1" ht="18" customHeight="1">
      <c r="A40" s="200" t="s">
        <v>245</v>
      </c>
      <c r="B40" s="199">
        <v>7938</v>
      </c>
      <c r="C40" s="195">
        <v>18</v>
      </c>
      <c r="D40" s="195">
        <f t="shared" si="0"/>
        <v>7956</v>
      </c>
      <c r="E40" s="198">
        <f t="shared" si="1"/>
        <v>0.0049244893070619624</v>
      </c>
      <c r="F40" s="196">
        <v>13612</v>
      </c>
      <c r="G40" s="195">
        <v>5</v>
      </c>
      <c r="H40" s="195">
        <f t="shared" si="2"/>
        <v>13617</v>
      </c>
      <c r="I40" s="197">
        <f t="shared" si="3"/>
        <v>-0.4157303370786517</v>
      </c>
      <c r="J40" s="196">
        <v>104459</v>
      </c>
      <c r="K40" s="195">
        <v>423</v>
      </c>
      <c r="L40" s="195">
        <f t="shared" si="4"/>
        <v>104882</v>
      </c>
      <c r="M40" s="197">
        <f t="shared" si="5"/>
        <v>0.0071950382074763035</v>
      </c>
      <c r="N40" s="196">
        <v>110262</v>
      </c>
      <c r="O40" s="195">
        <v>330</v>
      </c>
      <c r="P40" s="195">
        <f t="shared" si="6"/>
        <v>110592</v>
      </c>
      <c r="Q40" s="194">
        <f t="shared" si="7"/>
        <v>-0.05163122106481477</v>
      </c>
    </row>
    <row r="41" spans="1:17" s="186" customFormat="1" ht="18" customHeight="1">
      <c r="A41" s="200" t="s">
        <v>246</v>
      </c>
      <c r="B41" s="199">
        <v>7556</v>
      </c>
      <c r="C41" s="195">
        <v>100</v>
      </c>
      <c r="D41" s="195">
        <f t="shared" si="0"/>
        <v>7656</v>
      </c>
      <c r="E41" s="198">
        <f t="shared" si="1"/>
        <v>0.004738799665015885</v>
      </c>
      <c r="F41" s="196">
        <v>8388</v>
      </c>
      <c r="G41" s="195">
        <v>30</v>
      </c>
      <c r="H41" s="195">
        <f t="shared" si="2"/>
        <v>8418</v>
      </c>
      <c r="I41" s="197">
        <f t="shared" si="3"/>
        <v>-0.09052031361368496</v>
      </c>
      <c r="J41" s="196">
        <v>67653</v>
      </c>
      <c r="K41" s="195">
        <v>504</v>
      </c>
      <c r="L41" s="195">
        <f t="shared" si="4"/>
        <v>68157</v>
      </c>
      <c r="M41" s="197">
        <f t="shared" si="5"/>
        <v>0.00467565663418854</v>
      </c>
      <c r="N41" s="196">
        <v>72085</v>
      </c>
      <c r="O41" s="195">
        <v>378</v>
      </c>
      <c r="P41" s="195">
        <f t="shared" si="6"/>
        <v>72463</v>
      </c>
      <c r="Q41" s="194">
        <f t="shared" si="7"/>
        <v>-0.059423429888356805</v>
      </c>
    </row>
    <row r="42" spans="1:17" s="186" customFormat="1" ht="18" customHeight="1">
      <c r="A42" s="200" t="s">
        <v>247</v>
      </c>
      <c r="B42" s="199">
        <v>6574</v>
      </c>
      <c r="C42" s="195">
        <v>127</v>
      </c>
      <c r="D42" s="195">
        <f t="shared" si="0"/>
        <v>6701</v>
      </c>
      <c r="E42" s="198">
        <f t="shared" si="1"/>
        <v>0.004147687637835874</v>
      </c>
      <c r="F42" s="196">
        <v>8029</v>
      </c>
      <c r="G42" s="195">
        <v>77</v>
      </c>
      <c r="H42" s="195">
        <f t="shared" si="2"/>
        <v>8106</v>
      </c>
      <c r="I42" s="197">
        <f t="shared" si="3"/>
        <v>-0.1733283987169998</v>
      </c>
      <c r="J42" s="196">
        <v>63213</v>
      </c>
      <c r="K42" s="195">
        <v>784</v>
      </c>
      <c r="L42" s="195">
        <f t="shared" si="4"/>
        <v>63997</v>
      </c>
      <c r="M42" s="197">
        <f t="shared" si="5"/>
        <v>0.00439027535863028</v>
      </c>
      <c r="N42" s="196">
        <v>71432</v>
      </c>
      <c r="O42" s="195">
        <v>1168</v>
      </c>
      <c r="P42" s="195">
        <f t="shared" si="6"/>
        <v>72600</v>
      </c>
      <c r="Q42" s="194">
        <f t="shared" si="7"/>
        <v>-0.1184986225895317</v>
      </c>
    </row>
    <row r="43" spans="1:17" s="186" customFormat="1" ht="18" customHeight="1">
      <c r="A43" s="200" t="s">
        <v>248</v>
      </c>
      <c r="B43" s="199">
        <v>6626</v>
      </c>
      <c r="C43" s="195">
        <v>11</v>
      </c>
      <c r="D43" s="195">
        <f t="shared" si="0"/>
        <v>6637</v>
      </c>
      <c r="E43" s="198">
        <f t="shared" si="1"/>
        <v>0.004108073847532711</v>
      </c>
      <c r="F43" s="196">
        <v>6158</v>
      </c>
      <c r="G43" s="195">
        <v>56</v>
      </c>
      <c r="H43" s="195">
        <f t="shared" si="2"/>
        <v>6214</v>
      </c>
      <c r="I43" s="197">
        <f t="shared" si="3"/>
        <v>0.06807209526874791</v>
      </c>
      <c r="J43" s="196">
        <v>54118</v>
      </c>
      <c r="K43" s="195">
        <v>492</v>
      </c>
      <c r="L43" s="195">
        <f t="shared" si="4"/>
        <v>54610</v>
      </c>
      <c r="M43" s="197">
        <f t="shared" si="5"/>
        <v>0.0037463152543837927</v>
      </c>
      <c r="N43" s="196">
        <v>49900</v>
      </c>
      <c r="O43" s="195">
        <v>402</v>
      </c>
      <c r="P43" s="195">
        <f t="shared" si="6"/>
        <v>50302</v>
      </c>
      <c r="Q43" s="194">
        <f t="shared" si="7"/>
        <v>0.0856427179833803</v>
      </c>
    </row>
    <row r="44" spans="1:17" s="186" customFormat="1" ht="18" customHeight="1">
      <c r="A44" s="200" t="s">
        <v>249</v>
      </c>
      <c r="B44" s="199">
        <v>6338</v>
      </c>
      <c r="C44" s="195">
        <v>10</v>
      </c>
      <c r="D44" s="195">
        <f t="shared" si="0"/>
        <v>6348</v>
      </c>
      <c r="E44" s="198">
        <f t="shared" si="1"/>
        <v>0.0039291928256949896</v>
      </c>
      <c r="F44" s="196">
        <v>5675</v>
      </c>
      <c r="G44" s="195">
        <v>4</v>
      </c>
      <c r="H44" s="195">
        <f t="shared" si="2"/>
        <v>5679</v>
      </c>
      <c r="I44" s="197">
        <f t="shared" si="3"/>
        <v>0.11780243000528268</v>
      </c>
      <c r="J44" s="196">
        <v>51637</v>
      </c>
      <c r="K44" s="195">
        <v>127</v>
      </c>
      <c r="L44" s="195">
        <f t="shared" si="4"/>
        <v>51764</v>
      </c>
      <c r="M44" s="197">
        <f t="shared" si="5"/>
        <v>0.0035510760451917716</v>
      </c>
      <c r="N44" s="196">
        <v>44729</v>
      </c>
      <c r="O44" s="195">
        <v>58</v>
      </c>
      <c r="P44" s="195">
        <f t="shared" si="6"/>
        <v>44787</v>
      </c>
      <c r="Q44" s="194">
        <f t="shared" si="7"/>
        <v>0.1557818116864269</v>
      </c>
    </row>
    <row r="45" spans="1:17" s="186" customFormat="1" ht="18" customHeight="1">
      <c r="A45" s="200" t="s">
        <v>250</v>
      </c>
      <c r="B45" s="199">
        <v>6025</v>
      </c>
      <c r="C45" s="195">
        <v>70</v>
      </c>
      <c r="D45" s="195">
        <f t="shared" si="0"/>
        <v>6095</v>
      </c>
      <c r="E45" s="198">
        <f t="shared" si="1"/>
        <v>0.0037725945609027984</v>
      </c>
      <c r="F45" s="196">
        <v>6268</v>
      </c>
      <c r="G45" s="195">
        <v>91</v>
      </c>
      <c r="H45" s="195">
        <f t="shared" si="2"/>
        <v>6359</v>
      </c>
      <c r="I45" s="197">
        <f t="shared" si="3"/>
        <v>-0.041515961629187026</v>
      </c>
      <c r="J45" s="196">
        <v>55923</v>
      </c>
      <c r="K45" s="195">
        <v>764</v>
      </c>
      <c r="L45" s="195">
        <f t="shared" si="4"/>
        <v>56687</v>
      </c>
      <c r="M45" s="197">
        <f t="shared" si="5"/>
        <v>0.0038888000883584334</v>
      </c>
      <c r="N45" s="196">
        <v>56526</v>
      </c>
      <c r="O45" s="195">
        <v>912</v>
      </c>
      <c r="P45" s="195">
        <f t="shared" si="6"/>
        <v>57438</v>
      </c>
      <c r="Q45" s="194">
        <f t="shared" si="7"/>
        <v>-0.013074967791357639</v>
      </c>
    </row>
    <row r="46" spans="1:17" s="186" customFormat="1" ht="18" customHeight="1">
      <c r="A46" s="200" t="s">
        <v>251</v>
      </c>
      <c r="B46" s="199">
        <v>6017</v>
      </c>
      <c r="C46" s="195">
        <v>0</v>
      </c>
      <c r="D46" s="195">
        <f t="shared" si="0"/>
        <v>6017</v>
      </c>
      <c r="E46" s="198">
        <f t="shared" si="1"/>
        <v>0.003724315253970818</v>
      </c>
      <c r="F46" s="196">
        <v>5375</v>
      </c>
      <c r="G46" s="195">
        <v>36</v>
      </c>
      <c r="H46" s="195">
        <f t="shared" si="2"/>
        <v>5411</v>
      </c>
      <c r="I46" s="197">
        <f t="shared" si="3"/>
        <v>0.11199408612086481</v>
      </c>
      <c r="J46" s="196">
        <v>49263</v>
      </c>
      <c r="K46" s="195">
        <v>385</v>
      </c>
      <c r="L46" s="195">
        <f t="shared" si="4"/>
        <v>49648</v>
      </c>
      <c r="M46" s="197">
        <f t="shared" si="5"/>
        <v>0.0034059157617587718</v>
      </c>
      <c r="N46" s="196">
        <v>52605</v>
      </c>
      <c r="O46" s="195">
        <v>582</v>
      </c>
      <c r="P46" s="195">
        <f t="shared" si="6"/>
        <v>53187</v>
      </c>
      <c r="Q46" s="194">
        <f t="shared" si="7"/>
        <v>-0.06653881587605992</v>
      </c>
    </row>
    <row r="47" spans="1:17" s="186" customFormat="1" ht="18" customHeight="1">
      <c r="A47" s="200" t="s">
        <v>252</v>
      </c>
      <c r="B47" s="199">
        <v>5836</v>
      </c>
      <c r="C47" s="195">
        <v>0</v>
      </c>
      <c r="D47" s="195">
        <f t="shared" si="0"/>
        <v>5836</v>
      </c>
      <c r="E47" s="198">
        <f t="shared" si="1"/>
        <v>0.003612282503269685</v>
      </c>
      <c r="F47" s="196">
        <v>5558</v>
      </c>
      <c r="G47" s="195">
        <v>27</v>
      </c>
      <c r="H47" s="195">
        <f t="shared" si="2"/>
        <v>5585</v>
      </c>
      <c r="I47" s="197">
        <f t="shared" si="3"/>
        <v>0.0449418084153983</v>
      </c>
      <c r="J47" s="196">
        <v>52916</v>
      </c>
      <c r="K47" s="195">
        <v>423</v>
      </c>
      <c r="L47" s="195">
        <f t="shared" si="4"/>
        <v>53339</v>
      </c>
      <c r="M47" s="197">
        <f t="shared" si="5"/>
        <v>0.0036591230425485647</v>
      </c>
      <c r="N47" s="196">
        <v>45809</v>
      </c>
      <c r="O47" s="195">
        <v>188</v>
      </c>
      <c r="P47" s="195">
        <f t="shared" si="6"/>
        <v>45997</v>
      </c>
      <c r="Q47" s="194">
        <f t="shared" si="7"/>
        <v>0.15961910559384318</v>
      </c>
    </row>
    <row r="48" spans="1:17" s="186" customFormat="1" ht="18" customHeight="1">
      <c r="A48" s="454" t="s">
        <v>253</v>
      </c>
      <c r="B48" s="455">
        <v>4823</v>
      </c>
      <c r="C48" s="456">
        <v>460</v>
      </c>
      <c r="D48" s="456">
        <f t="shared" si="0"/>
        <v>5283</v>
      </c>
      <c r="E48" s="457">
        <f t="shared" si="1"/>
        <v>0.0032699945964314164</v>
      </c>
      <c r="F48" s="458">
        <v>3247</v>
      </c>
      <c r="G48" s="456">
        <v>526</v>
      </c>
      <c r="H48" s="456">
        <f t="shared" si="2"/>
        <v>3773</v>
      </c>
      <c r="I48" s="459">
        <f t="shared" si="3"/>
        <v>0.400212032865094</v>
      </c>
      <c r="J48" s="458">
        <v>34257</v>
      </c>
      <c r="K48" s="456">
        <v>5156</v>
      </c>
      <c r="L48" s="456">
        <f t="shared" si="4"/>
        <v>39413</v>
      </c>
      <c r="M48" s="459">
        <f t="shared" si="5"/>
        <v>0.002703781782110024</v>
      </c>
      <c r="N48" s="458">
        <v>21687</v>
      </c>
      <c r="O48" s="456">
        <v>5336</v>
      </c>
      <c r="P48" s="456">
        <f t="shared" si="6"/>
        <v>27023</v>
      </c>
      <c r="Q48" s="460">
        <f t="shared" si="7"/>
        <v>0.4584983162491212</v>
      </c>
    </row>
    <row r="49" spans="1:17" s="186" customFormat="1" ht="18" customHeight="1">
      <c r="A49" s="200" t="s">
        <v>254</v>
      </c>
      <c r="B49" s="199">
        <v>5156</v>
      </c>
      <c r="C49" s="195">
        <v>8</v>
      </c>
      <c r="D49" s="195">
        <f t="shared" si="0"/>
        <v>5164</v>
      </c>
      <c r="E49" s="198">
        <f t="shared" si="1"/>
        <v>0.0031963377050864728</v>
      </c>
      <c r="F49" s="196">
        <v>4434</v>
      </c>
      <c r="G49" s="195">
        <v>3</v>
      </c>
      <c r="H49" s="195">
        <f t="shared" si="2"/>
        <v>4437</v>
      </c>
      <c r="I49" s="197">
        <f t="shared" si="3"/>
        <v>0.16384944782510713</v>
      </c>
      <c r="J49" s="196">
        <v>50888</v>
      </c>
      <c r="K49" s="195">
        <v>82</v>
      </c>
      <c r="L49" s="195">
        <f t="shared" si="4"/>
        <v>50970</v>
      </c>
      <c r="M49" s="197">
        <f t="shared" si="5"/>
        <v>0.0034966066382703153</v>
      </c>
      <c r="N49" s="196">
        <v>42910</v>
      </c>
      <c r="O49" s="195">
        <v>85</v>
      </c>
      <c r="P49" s="195">
        <f t="shared" si="6"/>
        <v>42995</v>
      </c>
      <c r="Q49" s="194">
        <f t="shared" si="7"/>
        <v>0.1854866844981975</v>
      </c>
    </row>
    <row r="50" spans="1:17" s="186" customFormat="1" ht="18" customHeight="1">
      <c r="A50" s="200" t="s">
        <v>255</v>
      </c>
      <c r="B50" s="199">
        <v>4794</v>
      </c>
      <c r="C50" s="195">
        <v>40</v>
      </c>
      <c r="D50" s="195">
        <f t="shared" si="0"/>
        <v>4834</v>
      </c>
      <c r="E50" s="198">
        <f t="shared" si="1"/>
        <v>0.002992079098835788</v>
      </c>
      <c r="F50" s="196">
        <v>5448</v>
      </c>
      <c r="G50" s="195">
        <v>92</v>
      </c>
      <c r="H50" s="195">
        <f t="shared" si="2"/>
        <v>5540</v>
      </c>
      <c r="I50" s="197">
        <f t="shared" si="3"/>
        <v>-0.12743682310469318</v>
      </c>
      <c r="J50" s="196">
        <v>46329</v>
      </c>
      <c r="K50" s="195">
        <v>723</v>
      </c>
      <c r="L50" s="195">
        <f t="shared" si="4"/>
        <v>47052</v>
      </c>
      <c r="M50" s="197">
        <f t="shared" si="5"/>
        <v>0.0032278268696075115</v>
      </c>
      <c r="N50" s="196">
        <v>42390</v>
      </c>
      <c r="O50" s="195">
        <v>1173</v>
      </c>
      <c r="P50" s="195">
        <f t="shared" si="6"/>
        <v>43563</v>
      </c>
      <c r="Q50" s="194">
        <f t="shared" si="7"/>
        <v>0.08009090283038356</v>
      </c>
    </row>
    <row r="51" spans="1:17" s="186" customFormat="1" ht="18" customHeight="1">
      <c r="A51" s="200" t="s">
        <v>256</v>
      </c>
      <c r="B51" s="199">
        <v>4740</v>
      </c>
      <c r="C51" s="195">
        <v>3</v>
      </c>
      <c r="D51" s="195">
        <f t="shared" si="0"/>
        <v>4743</v>
      </c>
      <c r="E51" s="198">
        <f t="shared" si="1"/>
        <v>0.0029357532407484777</v>
      </c>
      <c r="F51" s="196">
        <v>4651</v>
      </c>
      <c r="G51" s="195">
        <v>19</v>
      </c>
      <c r="H51" s="195">
        <f t="shared" si="2"/>
        <v>4670</v>
      </c>
      <c r="I51" s="197">
        <f t="shared" si="3"/>
        <v>0.015631691648822166</v>
      </c>
      <c r="J51" s="196">
        <v>45876</v>
      </c>
      <c r="K51" s="195">
        <v>157</v>
      </c>
      <c r="L51" s="195">
        <f t="shared" si="4"/>
        <v>46033</v>
      </c>
      <c r="M51" s="197">
        <f t="shared" si="5"/>
        <v>0.0031579221773493705</v>
      </c>
      <c r="N51" s="196">
        <v>39417</v>
      </c>
      <c r="O51" s="195">
        <v>154</v>
      </c>
      <c r="P51" s="195">
        <f t="shared" si="6"/>
        <v>39571</v>
      </c>
      <c r="Q51" s="194">
        <f t="shared" si="7"/>
        <v>0.16330140759647227</v>
      </c>
    </row>
    <row r="52" spans="1:17" s="186" customFormat="1" ht="18" customHeight="1">
      <c r="A52" s="200" t="s">
        <v>257</v>
      </c>
      <c r="B52" s="199">
        <v>3013</v>
      </c>
      <c r="C52" s="195">
        <v>1609</v>
      </c>
      <c r="D52" s="195">
        <f t="shared" si="0"/>
        <v>4622</v>
      </c>
      <c r="E52" s="198">
        <f t="shared" si="1"/>
        <v>0.00286085841845656</v>
      </c>
      <c r="F52" s="196">
        <v>2147</v>
      </c>
      <c r="G52" s="195">
        <v>3265</v>
      </c>
      <c r="H52" s="195">
        <f t="shared" si="2"/>
        <v>5412</v>
      </c>
      <c r="I52" s="197">
        <f t="shared" si="3"/>
        <v>-0.1459719142645972</v>
      </c>
      <c r="J52" s="196">
        <v>17552</v>
      </c>
      <c r="K52" s="195">
        <v>19125</v>
      </c>
      <c r="L52" s="195">
        <f t="shared" si="4"/>
        <v>36677</v>
      </c>
      <c r="M52" s="197">
        <f t="shared" si="5"/>
        <v>0.0025160887124159375</v>
      </c>
      <c r="N52" s="196">
        <v>14291</v>
      </c>
      <c r="O52" s="195">
        <v>26435</v>
      </c>
      <c r="P52" s="195">
        <f t="shared" si="6"/>
        <v>40726</v>
      </c>
      <c r="Q52" s="194">
        <f t="shared" si="7"/>
        <v>-0.09942051760546089</v>
      </c>
    </row>
    <row r="53" spans="1:17" s="186" customFormat="1" ht="18" customHeight="1">
      <c r="A53" s="454" t="s">
        <v>258</v>
      </c>
      <c r="B53" s="455">
        <v>3557</v>
      </c>
      <c r="C53" s="456">
        <v>45</v>
      </c>
      <c r="D53" s="456">
        <f t="shared" si="0"/>
        <v>3602</v>
      </c>
      <c r="E53" s="457">
        <f t="shared" si="1"/>
        <v>0.002229513635499898</v>
      </c>
      <c r="F53" s="458">
        <v>3298</v>
      </c>
      <c r="G53" s="456">
        <v>11</v>
      </c>
      <c r="H53" s="456">
        <f t="shared" si="2"/>
        <v>3309</v>
      </c>
      <c r="I53" s="459">
        <f t="shared" si="3"/>
        <v>0.08854638863705055</v>
      </c>
      <c r="J53" s="458">
        <v>28369</v>
      </c>
      <c r="K53" s="456">
        <v>346</v>
      </c>
      <c r="L53" s="456">
        <f t="shared" si="4"/>
        <v>28715</v>
      </c>
      <c r="M53" s="459">
        <f t="shared" si="5"/>
        <v>0.001969885415301787</v>
      </c>
      <c r="N53" s="458">
        <v>28203</v>
      </c>
      <c r="O53" s="456">
        <v>177</v>
      </c>
      <c r="P53" s="456">
        <f t="shared" si="6"/>
        <v>28380</v>
      </c>
      <c r="Q53" s="460">
        <f t="shared" si="7"/>
        <v>0.011804087385482775</v>
      </c>
    </row>
    <row r="54" spans="1:17" s="186" customFormat="1" ht="18" customHeight="1">
      <c r="A54" s="200" t="s">
        <v>259</v>
      </c>
      <c r="B54" s="199">
        <v>1889</v>
      </c>
      <c r="C54" s="195">
        <v>1625</v>
      </c>
      <c r="D54" s="195">
        <f t="shared" si="0"/>
        <v>3514</v>
      </c>
      <c r="E54" s="198">
        <f t="shared" si="1"/>
        <v>0.002175044673833049</v>
      </c>
      <c r="F54" s="196">
        <v>1956</v>
      </c>
      <c r="G54" s="195">
        <v>1368</v>
      </c>
      <c r="H54" s="195">
        <f t="shared" si="2"/>
        <v>3324</v>
      </c>
      <c r="I54" s="197">
        <f t="shared" si="3"/>
        <v>0.057160048134777375</v>
      </c>
      <c r="J54" s="196">
        <v>13803</v>
      </c>
      <c r="K54" s="195">
        <v>12380</v>
      </c>
      <c r="L54" s="195">
        <f t="shared" si="4"/>
        <v>26183</v>
      </c>
      <c r="M54" s="197">
        <f t="shared" si="5"/>
        <v>0.0017961870043129618</v>
      </c>
      <c r="N54" s="196">
        <v>14179</v>
      </c>
      <c r="O54" s="195">
        <v>13427</v>
      </c>
      <c r="P54" s="195">
        <f t="shared" si="6"/>
        <v>27606</v>
      </c>
      <c r="Q54" s="194">
        <f t="shared" si="7"/>
        <v>-0.0515467651959719</v>
      </c>
    </row>
    <row r="55" spans="1:17" s="186" customFormat="1" ht="18" customHeight="1">
      <c r="A55" s="200" t="s">
        <v>260</v>
      </c>
      <c r="B55" s="199">
        <v>3253</v>
      </c>
      <c r="C55" s="195">
        <v>27</v>
      </c>
      <c r="D55" s="195">
        <f t="shared" si="0"/>
        <v>3280</v>
      </c>
      <c r="E55" s="198">
        <f t="shared" si="1"/>
        <v>0.002030206753037109</v>
      </c>
      <c r="F55" s="196">
        <v>2582</v>
      </c>
      <c r="G55" s="195"/>
      <c r="H55" s="195">
        <f t="shared" si="2"/>
        <v>2582</v>
      </c>
      <c r="I55" s="197">
        <f t="shared" si="3"/>
        <v>0.27033307513555394</v>
      </c>
      <c r="J55" s="196">
        <v>25836</v>
      </c>
      <c r="K55" s="195">
        <v>790</v>
      </c>
      <c r="L55" s="195">
        <f t="shared" si="4"/>
        <v>26626</v>
      </c>
      <c r="M55" s="197">
        <f t="shared" si="5"/>
        <v>0.0018265773661091899</v>
      </c>
      <c r="N55" s="196">
        <v>26611</v>
      </c>
      <c r="O55" s="195">
        <v>114</v>
      </c>
      <c r="P55" s="195">
        <f t="shared" si="6"/>
        <v>26725</v>
      </c>
      <c r="Q55" s="194">
        <f t="shared" si="7"/>
        <v>-0.0037043966323666577</v>
      </c>
    </row>
    <row r="56" spans="1:17" s="186" customFormat="1" ht="18" customHeight="1">
      <c r="A56" s="200" t="s">
        <v>261</v>
      </c>
      <c r="B56" s="199">
        <v>3042</v>
      </c>
      <c r="C56" s="195">
        <v>39</v>
      </c>
      <c r="D56" s="195">
        <f t="shared" si="0"/>
        <v>3081</v>
      </c>
      <c r="E56" s="198">
        <f t="shared" si="1"/>
        <v>0.001907032623813211</v>
      </c>
      <c r="F56" s="196">
        <v>2977</v>
      </c>
      <c r="G56" s="195">
        <v>6</v>
      </c>
      <c r="H56" s="195">
        <f t="shared" si="2"/>
        <v>2983</v>
      </c>
      <c r="I56" s="197">
        <f t="shared" si="3"/>
        <v>0.03285283271873962</v>
      </c>
      <c r="J56" s="196">
        <v>23676</v>
      </c>
      <c r="K56" s="195">
        <v>341</v>
      </c>
      <c r="L56" s="195">
        <f t="shared" si="4"/>
        <v>24017</v>
      </c>
      <c r="M56" s="197">
        <f t="shared" si="5"/>
        <v>0.00164759665747181</v>
      </c>
      <c r="N56" s="196">
        <v>22415</v>
      </c>
      <c r="O56" s="195">
        <v>32</v>
      </c>
      <c r="P56" s="195">
        <f t="shared" si="6"/>
        <v>22447</v>
      </c>
      <c r="Q56" s="194">
        <f t="shared" si="7"/>
        <v>0.06994253129594163</v>
      </c>
    </row>
    <row r="57" spans="1:17" s="186" customFormat="1" ht="18" customHeight="1">
      <c r="A57" s="200" t="s">
        <v>262</v>
      </c>
      <c r="B57" s="199">
        <v>1984</v>
      </c>
      <c r="C57" s="195">
        <v>461</v>
      </c>
      <c r="D57" s="195">
        <f t="shared" si="0"/>
        <v>2445</v>
      </c>
      <c r="E57" s="198">
        <f t="shared" si="1"/>
        <v>0.0015133705826755278</v>
      </c>
      <c r="F57" s="196">
        <v>1501</v>
      </c>
      <c r="G57" s="195">
        <v>2903</v>
      </c>
      <c r="H57" s="195">
        <f t="shared" si="2"/>
        <v>4404</v>
      </c>
      <c r="I57" s="197">
        <f t="shared" si="3"/>
        <v>-0.4448228882833788</v>
      </c>
      <c r="J57" s="196">
        <v>23905</v>
      </c>
      <c r="K57" s="195">
        <v>15331</v>
      </c>
      <c r="L57" s="195">
        <f t="shared" si="4"/>
        <v>39236</v>
      </c>
      <c r="M57" s="197">
        <f t="shared" si="5"/>
        <v>0.0026916393576451652</v>
      </c>
      <c r="N57" s="196">
        <v>14421</v>
      </c>
      <c r="O57" s="195">
        <v>29632</v>
      </c>
      <c r="P57" s="195">
        <f t="shared" si="6"/>
        <v>44053</v>
      </c>
      <c r="Q57" s="194">
        <f t="shared" si="7"/>
        <v>-0.10934556102876081</v>
      </c>
    </row>
    <row r="58" spans="1:17" s="186" customFormat="1" ht="18" customHeight="1" thickBot="1">
      <c r="A58" s="193" t="s">
        <v>263</v>
      </c>
      <c r="B58" s="192">
        <v>150597</v>
      </c>
      <c r="C58" s="188">
        <v>38140</v>
      </c>
      <c r="D58" s="188">
        <f t="shared" si="0"/>
        <v>188737</v>
      </c>
      <c r="E58" s="191">
        <f t="shared" si="1"/>
        <v>0.11682168656950147</v>
      </c>
      <c r="F58" s="189">
        <v>148664</v>
      </c>
      <c r="G58" s="188">
        <v>31105</v>
      </c>
      <c r="H58" s="188">
        <f t="shared" si="2"/>
        <v>179769</v>
      </c>
      <c r="I58" s="190">
        <f t="shared" si="3"/>
        <v>0.04988624290061128</v>
      </c>
      <c r="J58" s="189">
        <v>1390771</v>
      </c>
      <c r="K58" s="188">
        <v>334235</v>
      </c>
      <c r="L58" s="188">
        <f t="shared" si="4"/>
        <v>1725006</v>
      </c>
      <c r="M58" s="190">
        <f t="shared" si="5"/>
        <v>0.11833759918885861</v>
      </c>
      <c r="N58" s="189">
        <v>1189840</v>
      </c>
      <c r="O58" s="188">
        <v>296292</v>
      </c>
      <c r="P58" s="188">
        <f t="shared" si="6"/>
        <v>1486132</v>
      </c>
      <c r="Q58" s="187">
        <f t="shared" si="7"/>
        <v>0.16073538555121614</v>
      </c>
    </row>
    <row r="59" ht="15" thickTop="1">
      <c r="A59" s="120" t="s">
        <v>48</v>
      </c>
    </row>
    <row r="60" ht="14.25" customHeight="1">
      <c r="A60" s="94" t="s">
        <v>47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9:Q65536 I59:I65536 I3 Q3">
    <cfRule type="cellIs" priority="2" dxfId="95" operator="lessThan" stopIfTrue="1">
      <formula>0</formula>
    </cfRule>
  </conditionalFormatting>
  <conditionalFormatting sqref="Q8:Q58 I8:I58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Septiembre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2013-11-20T22:36:10Z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AEVVZYF6TF2M-634-522</vt:lpwstr>
  </property>
  <property fmtid="{D5CDD505-2E9C-101B-9397-08002B2CF9AE}" pid="3" name="_dlc_DocIdItemGuid">
    <vt:lpwstr>806840b3-5c94-488c-bd82-dbbaaa82c4ec</vt:lpwstr>
  </property>
  <property fmtid="{D5CDD505-2E9C-101B-9397-08002B2CF9AE}" pid="4" name="_dlc_DocIdUrl">
    <vt:lpwstr>http://www.aerocivil.gov.co/AAeronautica/Estadisticas/TAereo/EOperacionales/BolPubAnte/_layouts/DocIdRedir.aspx?ID=AEVVZYF6TF2M-634-522, AEVVZYF6TF2M-634-522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126.000000000000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